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2042024\"/>
    </mc:Choice>
  </mc:AlternateContent>
  <xr:revisionPtr revIDLastSave="0" documentId="8_{D2DCE751-BEE2-4C57-902D-D333807DDDD7}" xr6:coauthVersionLast="36" xr6:coauthVersionMax="36" xr10:uidLastSave="{00000000-0000-0000-0000-000000000000}"/>
  <bookViews>
    <workbookView xWindow="0" yWindow="0" windowWidth="28800" windowHeight="11925" xr2:uid="{19616E2F-EE88-4C39-9BB4-21E5EF600174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4" i="1" l="1"/>
  <c r="I84" i="1"/>
  <c r="D84" i="1"/>
  <c r="I83" i="1"/>
  <c r="G83" i="1"/>
  <c r="I82" i="1"/>
  <c r="G82" i="1"/>
  <c r="I81" i="1"/>
  <c r="I80" i="1"/>
  <c r="F80" i="1"/>
  <c r="I79" i="1"/>
  <c r="D121" i="1" s="1"/>
  <c r="F79" i="1"/>
  <c r="I78" i="1"/>
  <c r="S72" i="1" s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F70" i="1" s="1"/>
  <c r="H70" i="1"/>
  <c r="D70" i="1"/>
  <c r="C70" i="1"/>
  <c r="B70" i="1"/>
  <c r="I69" i="1"/>
  <c r="H69" i="1"/>
  <c r="F69" i="1"/>
  <c r="D69" i="1"/>
  <c r="C69" i="1"/>
  <c r="B69" i="1"/>
  <c r="I68" i="1"/>
  <c r="H68" i="1"/>
  <c r="F68" i="1"/>
  <c r="D68" i="1"/>
  <c r="C68" i="1"/>
  <c r="B68" i="1"/>
  <c r="I67" i="1"/>
  <c r="F67" i="1" s="1"/>
  <c r="H67" i="1"/>
  <c r="D67" i="1"/>
  <c r="D83" i="1" s="1"/>
  <c r="C67" i="1"/>
  <c r="B67" i="1"/>
  <c r="I66" i="1"/>
  <c r="F66" i="1" s="1"/>
  <c r="H66" i="1"/>
  <c r="D66" i="1"/>
  <c r="C66" i="1"/>
  <c r="C83" i="1" s="1"/>
  <c r="B66" i="1"/>
  <c r="I65" i="1"/>
  <c r="H65" i="1"/>
  <c r="F65" i="1"/>
  <c r="I64" i="1"/>
  <c r="H64" i="1"/>
  <c r="F64" i="1"/>
  <c r="I63" i="1"/>
  <c r="H63" i="1"/>
  <c r="F63" i="1"/>
  <c r="D63" i="1"/>
  <c r="C116" i="1" s="1"/>
  <c r="D62" i="1"/>
  <c r="AB61" i="1"/>
  <c r="AA61" i="1"/>
  <c r="I61" i="1"/>
  <c r="H61" i="1"/>
  <c r="F61" i="1"/>
  <c r="D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S57" i="1"/>
  <c r="I57" i="1"/>
  <c r="H57" i="1"/>
  <c r="F57" i="1"/>
  <c r="D57" i="1"/>
  <c r="I56" i="1"/>
  <c r="H56" i="1"/>
  <c r="F56" i="1"/>
  <c r="I55" i="1"/>
  <c r="H55" i="1"/>
  <c r="F55" i="1"/>
  <c r="D55" i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G38" i="1" s="1"/>
  <c r="H38" i="1"/>
  <c r="F38" i="1"/>
  <c r="E38" i="1"/>
  <c r="D38" i="1"/>
  <c r="F37" i="1"/>
  <c r="E37" i="1"/>
  <c r="D37" i="1"/>
  <c r="I36" i="1"/>
  <c r="D4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E21" i="1"/>
  <c r="D21" i="1"/>
  <c r="D33" i="1" s="1"/>
  <c r="I20" i="1"/>
  <c r="H20" i="1"/>
  <c r="H33" i="1" s="1"/>
  <c r="G20" i="1"/>
  <c r="G33" i="1" s="1"/>
  <c r="F20" i="1"/>
  <c r="F33" i="1" s="1"/>
  <c r="N31" i="1" s="1"/>
  <c r="E20" i="1"/>
  <c r="E33" i="1" s="1"/>
  <c r="D20" i="1"/>
  <c r="R16" i="1"/>
  <c r="D11" i="1"/>
  <c r="I5" i="1" s="1"/>
  <c r="C1" i="1"/>
  <c r="N33" i="1" l="1"/>
  <c r="D46" i="1"/>
  <c r="G37" i="1"/>
  <c r="G36" i="1"/>
  <c r="I77" i="1"/>
  <c r="D56" i="1" l="1"/>
  <c r="D64" i="1" s="1"/>
  <c r="C112" i="1"/>
  <c r="B121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11B13118-4BFB-4D8C-B25B-1443AB6DA656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E2515968-BD0B-4D11-97A7-5679B505C170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5190BCBD-9478-46E4-B8C3-673E78D2AB8E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<sst xmlns="http://schemas.openxmlformats.org/spreadsheetml/2006/main" count="143" uniqueCount="136">
  <si>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</si>
  <si>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</si>
  <si>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</si>
  <si>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</si>
  <si>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</si>
  <si>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</si>
  <si>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</si>
  <si>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</si>
  <si>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</si>
  <si>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</si>
  <si>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</si>
  <si>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</si>
  <si>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</si>
  <si>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</si>
  <si>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</si>
  <si>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</si>
  <si>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</si>
  <si>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</si>
  <si>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</si>
  <si>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</si>
  <si>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</si>
  <si>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</si>
  <si>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</si>
  <si>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</si>
  <si>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</si>
  <si>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</si>
  <si>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</si>
  <si>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</si>
  <si>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</si>
  <si>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</si>
  <si>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</si>
  <si>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</si>
  <si>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</si>
  <si>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</si>
  <si>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</si>
  <si>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</si>
  <si>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</si>
  <si>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</si>
  <si>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</si>
  <si>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</si>
  <si>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</si>
  <si>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</si>
  <si>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</si>
  <si>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</si>
  <si>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</si>
  <si>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</si>
  <si>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</si>
  <si>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</si>
  <si>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</si>
  <si>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</si>
  <si>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</si>
  <si>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</si>
  <si>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</si>
  <si>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</si>
  <si>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</si>
  <si>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</si>
  <si>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</si>
  <si>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</si>
  <si>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</si>
  <si>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</si>
  <si>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</si>
  <si>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</si>
  <si>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</si>
  <si>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</si>
  <si>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</si>
  <si>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</si>
  <si>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</si>
  <si>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</si>
  <si>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</si>
  <si>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</si>
  <si>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</si>
  <si>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</si>
  <si>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</si>
  <si>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</si>
  <si>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</si>
  <si>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</si>
  <si>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</si>
  <si>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</si>
  <si>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</si>
  <si>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</si>
  <si>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</si>
  <si>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</si>
  <si>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(Shanan+RSD+UP+UK+SAINJ)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</si>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</sst>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D04E9B8B-4A36-45A1-B476-0D933E1B64A1}"/>
    <cellStyle name="Percent 2 2" xfId="3" xr:uid="{12A041A9-62E0-47DE-A2E9-E2CE49B0FF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985</c:v>
                </c:pt>
                <c:pt idx="1">
                  <c:v>987</c:v>
                </c:pt>
                <c:pt idx="2">
                  <c:v>981</c:v>
                </c:pt>
                <c:pt idx="3">
                  <c:v>979</c:v>
                </c:pt>
                <c:pt idx="4">
                  <c:v>990</c:v>
                </c:pt>
                <c:pt idx="5">
                  <c:v>979</c:v>
                </c:pt>
                <c:pt idx="6">
                  <c:v>967</c:v>
                </c:pt>
                <c:pt idx="7">
                  <c:v>978</c:v>
                </c:pt>
                <c:pt idx="8">
                  <c:v>959</c:v>
                </c:pt>
                <c:pt idx="9">
                  <c:v>953</c:v>
                </c:pt>
                <c:pt idx="10">
                  <c:v>961</c:v>
                </c:pt>
                <c:pt idx="11">
                  <c:v>963</c:v>
                </c:pt>
                <c:pt idx="12">
                  <c:v>956</c:v>
                </c:pt>
                <c:pt idx="13">
                  <c:v>940</c:v>
                </c:pt>
                <c:pt idx="14">
                  <c:v>943</c:v>
                </c:pt>
                <c:pt idx="15">
                  <c:v>950</c:v>
                </c:pt>
                <c:pt idx="16">
                  <c:v>947</c:v>
                </c:pt>
                <c:pt idx="17">
                  <c:v>966</c:v>
                </c:pt>
                <c:pt idx="18">
                  <c:v>984</c:v>
                </c:pt>
                <c:pt idx="19">
                  <c:v>997</c:v>
                </c:pt>
                <c:pt idx="20">
                  <c:v>1032</c:v>
                </c:pt>
                <c:pt idx="21">
                  <c:v>1107</c:v>
                </c:pt>
                <c:pt idx="22">
                  <c:v>1219</c:v>
                </c:pt>
                <c:pt idx="23">
                  <c:v>1322</c:v>
                </c:pt>
                <c:pt idx="24">
                  <c:v>1425</c:v>
                </c:pt>
                <c:pt idx="25">
                  <c:v>1499</c:v>
                </c:pt>
                <c:pt idx="26">
                  <c:v>1560</c:v>
                </c:pt>
                <c:pt idx="27">
                  <c:v>1593</c:v>
                </c:pt>
                <c:pt idx="28">
                  <c:v>1623</c:v>
                </c:pt>
                <c:pt idx="29">
                  <c:v>1647</c:v>
                </c:pt>
                <c:pt idx="30">
                  <c:v>1625</c:v>
                </c:pt>
                <c:pt idx="31">
                  <c:v>1599</c:v>
                </c:pt>
                <c:pt idx="32">
                  <c:v>1574</c:v>
                </c:pt>
                <c:pt idx="33">
                  <c:v>1546</c:v>
                </c:pt>
                <c:pt idx="34">
                  <c:v>1541</c:v>
                </c:pt>
                <c:pt idx="35">
                  <c:v>1522</c:v>
                </c:pt>
                <c:pt idx="36">
                  <c:v>1527</c:v>
                </c:pt>
                <c:pt idx="37">
                  <c:v>1538</c:v>
                </c:pt>
                <c:pt idx="38">
                  <c:v>1546</c:v>
                </c:pt>
                <c:pt idx="39">
                  <c:v>1533</c:v>
                </c:pt>
                <c:pt idx="40">
                  <c:v>1483</c:v>
                </c:pt>
                <c:pt idx="41">
                  <c:v>1494</c:v>
                </c:pt>
                <c:pt idx="42">
                  <c:v>1495</c:v>
                </c:pt>
                <c:pt idx="43">
                  <c:v>1476</c:v>
                </c:pt>
                <c:pt idx="44">
                  <c:v>1463</c:v>
                </c:pt>
                <c:pt idx="45">
                  <c:v>1461</c:v>
                </c:pt>
                <c:pt idx="46">
                  <c:v>1451</c:v>
                </c:pt>
                <c:pt idx="47">
                  <c:v>1461</c:v>
                </c:pt>
                <c:pt idx="48">
                  <c:v>1431</c:v>
                </c:pt>
                <c:pt idx="49">
                  <c:v>1427</c:v>
                </c:pt>
                <c:pt idx="50">
                  <c:v>1399</c:v>
                </c:pt>
                <c:pt idx="51">
                  <c:v>1387</c:v>
                </c:pt>
                <c:pt idx="52">
                  <c:v>1337</c:v>
                </c:pt>
                <c:pt idx="53">
                  <c:v>1336</c:v>
                </c:pt>
                <c:pt idx="54">
                  <c:v>1339</c:v>
                </c:pt>
                <c:pt idx="55">
                  <c:v>1334</c:v>
                </c:pt>
                <c:pt idx="56">
                  <c:v>1342</c:v>
                </c:pt>
                <c:pt idx="57">
                  <c:v>1345</c:v>
                </c:pt>
                <c:pt idx="58">
                  <c:v>1350</c:v>
                </c:pt>
                <c:pt idx="59">
                  <c:v>1354</c:v>
                </c:pt>
                <c:pt idx="60">
                  <c:v>1376</c:v>
                </c:pt>
                <c:pt idx="61">
                  <c:v>1382</c:v>
                </c:pt>
                <c:pt idx="62">
                  <c:v>1388</c:v>
                </c:pt>
                <c:pt idx="63">
                  <c:v>1395</c:v>
                </c:pt>
                <c:pt idx="64">
                  <c:v>1367</c:v>
                </c:pt>
                <c:pt idx="65">
                  <c:v>1367</c:v>
                </c:pt>
                <c:pt idx="66">
                  <c:v>1365</c:v>
                </c:pt>
                <c:pt idx="67">
                  <c:v>1366</c:v>
                </c:pt>
                <c:pt idx="68">
                  <c:v>1351</c:v>
                </c:pt>
                <c:pt idx="69">
                  <c:v>1352</c:v>
                </c:pt>
                <c:pt idx="70">
                  <c:v>1355</c:v>
                </c:pt>
                <c:pt idx="71">
                  <c:v>1364</c:v>
                </c:pt>
                <c:pt idx="72">
                  <c:v>1335</c:v>
                </c:pt>
                <c:pt idx="73">
                  <c:v>1340</c:v>
                </c:pt>
                <c:pt idx="74">
                  <c:v>1334</c:v>
                </c:pt>
                <c:pt idx="75">
                  <c:v>1335</c:v>
                </c:pt>
                <c:pt idx="76">
                  <c:v>1385</c:v>
                </c:pt>
                <c:pt idx="77">
                  <c:v>1421</c:v>
                </c:pt>
                <c:pt idx="78">
                  <c:v>1430</c:v>
                </c:pt>
                <c:pt idx="79">
                  <c:v>1429</c:v>
                </c:pt>
                <c:pt idx="80">
                  <c:v>1387</c:v>
                </c:pt>
                <c:pt idx="81">
                  <c:v>1363</c:v>
                </c:pt>
                <c:pt idx="82">
                  <c:v>1345</c:v>
                </c:pt>
                <c:pt idx="83">
                  <c:v>1346</c:v>
                </c:pt>
                <c:pt idx="84">
                  <c:v>1329</c:v>
                </c:pt>
                <c:pt idx="85">
                  <c:v>1308</c:v>
                </c:pt>
                <c:pt idx="86">
                  <c:v>1291</c:v>
                </c:pt>
                <c:pt idx="87">
                  <c:v>1262</c:v>
                </c:pt>
                <c:pt idx="88">
                  <c:v>1236</c:v>
                </c:pt>
                <c:pt idx="89">
                  <c:v>1215</c:v>
                </c:pt>
                <c:pt idx="90">
                  <c:v>1180</c:v>
                </c:pt>
                <c:pt idx="91">
                  <c:v>1167</c:v>
                </c:pt>
                <c:pt idx="92">
                  <c:v>1150</c:v>
                </c:pt>
                <c:pt idx="93">
                  <c:v>1130</c:v>
                </c:pt>
                <c:pt idx="94">
                  <c:v>1119</c:v>
                </c:pt>
                <c:pt idx="95">
                  <c:v>1110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B-4532-9433-7EE241759CBD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955.28194599999995</c:v>
                </c:pt>
                <c:pt idx="1">
                  <c:v>982.25134700000001</c:v>
                </c:pt>
                <c:pt idx="2">
                  <c:v>982.25191300000006</c:v>
                </c:pt>
                <c:pt idx="3">
                  <c:v>986.30247899999995</c:v>
                </c:pt>
                <c:pt idx="4">
                  <c:v>969.64169500000003</c:v>
                </c:pt>
                <c:pt idx="5">
                  <c:v>1010.6568110000001</c:v>
                </c:pt>
                <c:pt idx="6">
                  <c:v>1034.6873780000001</c:v>
                </c:pt>
                <c:pt idx="7">
                  <c:v>1028.392497</c:v>
                </c:pt>
                <c:pt idx="8">
                  <c:v>975.34925900000007</c:v>
                </c:pt>
                <c:pt idx="9">
                  <c:v>920.32531900000004</c:v>
                </c:pt>
                <c:pt idx="10">
                  <c:v>946.77476100000001</c:v>
                </c:pt>
                <c:pt idx="11">
                  <c:v>934.87476100000003</c:v>
                </c:pt>
                <c:pt idx="12">
                  <c:v>912.36476100000004</c:v>
                </c:pt>
                <c:pt idx="13">
                  <c:v>912.36476100000004</c:v>
                </c:pt>
                <c:pt idx="14">
                  <c:v>936.92476099999999</c:v>
                </c:pt>
                <c:pt idx="15">
                  <c:v>969.92476099999999</c:v>
                </c:pt>
                <c:pt idx="16">
                  <c:v>989.72476099999994</c:v>
                </c:pt>
                <c:pt idx="17">
                  <c:v>979.62888099999998</c:v>
                </c:pt>
                <c:pt idx="18">
                  <c:v>986.26888099999996</c:v>
                </c:pt>
                <c:pt idx="19">
                  <c:v>1016.208881</c:v>
                </c:pt>
                <c:pt idx="20">
                  <c:v>1014.6746049999999</c:v>
                </c:pt>
                <c:pt idx="21">
                  <c:v>1149.2719939999999</c:v>
                </c:pt>
                <c:pt idx="22">
                  <c:v>1176.818025</c:v>
                </c:pt>
                <c:pt idx="23">
                  <c:v>1295.058025</c:v>
                </c:pt>
                <c:pt idx="24">
                  <c:v>1376.0209090000001</c:v>
                </c:pt>
                <c:pt idx="25">
                  <c:v>1489.1761839999999</c:v>
                </c:pt>
                <c:pt idx="26">
                  <c:v>1581.628698</c:v>
                </c:pt>
                <c:pt idx="27">
                  <c:v>1613.9564869999999</c:v>
                </c:pt>
                <c:pt idx="28">
                  <c:v>1625.4564869999999</c:v>
                </c:pt>
                <c:pt idx="29">
                  <c:v>1651.3043720000001</c:v>
                </c:pt>
                <c:pt idx="30">
                  <c:v>1651.5343720000001</c:v>
                </c:pt>
                <c:pt idx="31">
                  <c:v>1636.0265829999998</c:v>
                </c:pt>
                <c:pt idx="32">
                  <c:v>1614.8680490000002</c:v>
                </c:pt>
                <c:pt idx="33">
                  <c:v>1585.8846450000001</c:v>
                </c:pt>
                <c:pt idx="34">
                  <c:v>1562.674518</c:v>
                </c:pt>
                <c:pt idx="35">
                  <c:v>1568.175821</c:v>
                </c:pt>
                <c:pt idx="36">
                  <c:v>1516.205751</c:v>
                </c:pt>
                <c:pt idx="37">
                  <c:v>1511.5857510000001</c:v>
                </c:pt>
                <c:pt idx="38">
                  <c:v>1521.9391620000001</c:v>
                </c:pt>
                <c:pt idx="39">
                  <c:v>1505.2291620000001</c:v>
                </c:pt>
                <c:pt idx="40">
                  <c:v>1513.0115470000001</c:v>
                </c:pt>
                <c:pt idx="41">
                  <c:v>1504.129514</c:v>
                </c:pt>
                <c:pt idx="42">
                  <c:v>1474.3223870000002</c:v>
                </c:pt>
                <c:pt idx="43">
                  <c:v>1462.0923870000001</c:v>
                </c:pt>
                <c:pt idx="44">
                  <c:v>1501.6123870000001</c:v>
                </c:pt>
                <c:pt idx="45">
                  <c:v>1481.0382669999999</c:v>
                </c:pt>
                <c:pt idx="46">
                  <c:v>1418.1879469999999</c:v>
                </c:pt>
                <c:pt idx="47">
                  <c:v>1393.303447</c:v>
                </c:pt>
                <c:pt idx="48">
                  <c:v>1424.329332</c:v>
                </c:pt>
                <c:pt idx="49">
                  <c:v>1411.635581</c:v>
                </c:pt>
                <c:pt idx="50">
                  <c:v>1346.109854</c:v>
                </c:pt>
                <c:pt idx="51">
                  <c:v>1342.7598539999999</c:v>
                </c:pt>
                <c:pt idx="52">
                  <c:v>1332.7498540000001</c:v>
                </c:pt>
                <c:pt idx="53">
                  <c:v>1325.149854</c:v>
                </c:pt>
                <c:pt idx="54">
                  <c:v>1325.369854</c:v>
                </c:pt>
                <c:pt idx="55">
                  <c:v>1307.40014</c:v>
                </c:pt>
                <c:pt idx="56">
                  <c:v>1303.0401000000002</c:v>
                </c:pt>
                <c:pt idx="57">
                  <c:v>1368.8141780000001</c:v>
                </c:pt>
                <c:pt idx="58">
                  <c:v>1311.9608819999999</c:v>
                </c:pt>
                <c:pt idx="59">
                  <c:v>1313.4508820000001</c:v>
                </c:pt>
                <c:pt idx="60">
                  <c:v>1302.2381599999999</c:v>
                </c:pt>
                <c:pt idx="61">
                  <c:v>1300.171327</c:v>
                </c:pt>
                <c:pt idx="62">
                  <c:v>1361.770274</c:v>
                </c:pt>
                <c:pt idx="63">
                  <c:v>1346.5622530000001</c:v>
                </c:pt>
                <c:pt idx="64">
                  <c:v>1400.0938650000001</c:v>
                </c:pt>
                <c:pt idx="65">
                  <c:v>1352.251023</c:v>
                </c:pt>
                <c:pt idx="66">
                  <c:v>1380.2056990000001</c:v>
                </c:pt>
                <c:pt idx="67">
                  <c:v>1376.9308919999999</c:v>
                </c:pt>
                <c:pt idx="68">
                  <c:v>1314.2491260000002</c:v>
                </c:pt>
                <c:pt idx="69">
                  <c:v>1325.155186</c:v>
                </c:pt>
                <c:pt idx="70">
                  <c:v>1311.403311</c:v>
                </c:pt>
                <c:pt idx="71">
                  <c:v>1333.868473</c:v>
                </c:pt>
                <c:pt idx="72">
                  <c:v>1296.574157</c:v>
                </c:pt>
                <c:pt idx="73">
                  <c:v>1330.699586</c:v>
                </c:pt>
                <c:pt idx="74">
                  <c:v>1357.982757</c:v>
                </c:pt>
                <c:pt idx="75">
                  <c:v>1342.1664190000001</c:v>
                </c:pt>
                <c:pt idx="76">
                  <c:v>1344.7127070000001</c:v>
                </c:pt>
                <c:pt idx="77">
                  <c:v>1377.8104960000001</c:v>
                </c:pt>
                <c:pt idx="78">
                  <c:v>1390.564363</c:v>
                </c:pt>
                <c:pt idx="79">
                  <c:v>1412.1164779999999</c:v>
                </c:pt>
                <c:pt idx="80">
                  <c:v>1425.476701</c:v>
                </c:pt>
                <c:pt idx="81">
                  <c:v>1348.3789120000001</c:v>
                </c:pt>
                <c:pt idx="82">
                  <c:v>1319.8924259999999</c:v>
                </c:pt>
                <c:pt idx="83">
                  <c:v>1305.3503860000001</c:v>
                </c:pt>
                <c:pt idx="84">
                  <c:v>1311.3889669999999</c:v>
                </c:pt>
                <c:pt idx="85">
                  <c:v>1236.120103</c:v>
                </c:pt>
                <c:pt idx="86">
                  <c:v>1292.364206</c:v>
                </c:pt>
                <c:pt idx="87">
                  <c:v>1260.5056970000001</c:v>
                </c:pt>
                <c:pt idx="88">
                  <c:v>1188.334296</c:v>
                </c:pt>
                <c:pt idx="89">
                  <c:v>1177.8708590000001</c:v>
                </c:pt>
                <c:pt idx="90">
                  <c:v>1158.446072</c:v>
                </c:pt>
                <c:pt idx="91">
                  <c:v>1148.6555530000001</c:v>
                </c:pt>
                <c:pt idx="92">
                  <c:v>1128.315302</c:v>
                </c:pt>
                <c:pt idx="93">
                  <c:v>1079.493874</c:v>
                </c:pt>
                <c:pt idx="94">
                  <c:v>1092.242706</c:v>
                </c:pt>
                <c:pt idx="95">
                  <c:v>1016.553397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B-4532-9433-7EE241759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01FB-4532-9433-7EE241759CBD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01FB-4532-9433-7EE241759CBD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50.02</c:v>
                </c:pt>
                <c:pt idx="1">
                  <c:v>50.03</c:v>
                </c:pt>
                <c:pt idx="2">
                  <c:v>50.03</c:v>
                </c:pt>
                <c:pt idx="3">
                  <c:v>50.04</c:v>
                </c:pt>
                <c:pt idx="4">
                  <c:v>50.03</c:v>
                </c:pt>
                <c:pt idx="5">
                  <c:v>50.03</c:v>
                </c:pt>
                <c:pt idx="6">
                  <c:v>50.02</c:v>
                </c:pt>
                <c:pt idx="7">
                  <c:v>50.01</c:v>
                </c:pt>
                <c:pt idx="8">
                  <c:v>49.96</c:v>
                </c:pt>
                <c:pt idx="9">
                  <c:v>49.93</c:v>
                </c:pt>
                <c:pt idx="10">
                  <c:v>49.93</c:v>
                </c:pt>
                <c:pt idx="11">
                  <c:v>49.96</c:v>
                </c:pt>
                <c:pt idx="12">
                  <c:v>50</c:v>
                </c:pt>
                <c:pt idx="13">
                  <c:v>49.99</c:v>
                </c:pt>
                <c:pt idx="14">
                  <c:v>49.99</c:v>
                </c:pt>
                <c:pt idx="15">
                  <c:v>49.98</c:v>
                </c:pt>
                <c:pt idx="16">
                  <c:v>49.9</c:v>
                </c:pt>
                <c:pt idx="17">
                  <c:v>49.87</c:v>
                </c:pt>
                <c:pt idx="18">
                  <c:v>49.88</c:v>
                </c:pt>
                <c:pt idx="19">
                  <c:v>49.92</c:v>
                </c:pt>
                <c:pt idx="20">
                  <c:v>49.96</c:v>
                </c:pt>
                <c:pt idx="21">
                  <c:v>50</c:v>
                </c:pt>
                <c:pt idx="22">
                  <c:v>50.01</c:v>
                </c:pt>
                <c:pt idx="23">
                  <c:v>50.01</c:v>
                </c:pt>
                <c:pt idx="24">
                  <c:v>49.99</c:v>
                </c:pt>
                <c:pt idx="25">
                  <c:v>49.97</c:v>
                </c:pt>
                <c:pt idx="26">
                  <c:v>49.98</c:v>
                </c:pt>
                <c:pt idx="27">
                  <c:v>50.02</c:v>
                </c:pt>
                <c:pt idx="28">
                  <c:v>50.02</c:v>
                </c:pt>
                <c:pt idx="29">
                  <c:v>50.02</c:v>
                </c:pt>
                <c:pt idx="30">
                  <c:v>50</c:v>
                </c:pt>
                <c:pt idx="31">
                  <c:v>50.03</c:v>
                </c:pt>
                <c:pt idx="32">
                  <c:v>49.99</c:v>
                </c:pt>
                <c:pt idx="33">
                  <c:v>49.98</c:v>
                </c:pt>
                <c:pt idx="34">
                  <c:v>49.95</c:v>
                </c:pt>
                <c:pt idx="35">
                  <c:v>49.97</c:v>
                </c:pt>
                <c:pt idx="36">
                  <c:v>49.95</c:v>
                </c:pt>
                <c:pt idx="37">
                  <c:v>49.98</c:v>
                </c:pt>
                <c:pt idx="38">
                  <c:v>49.99</c:v>
                </c:pt>
                <c:pt idx="39">
                  <c:v>50.02</c:v>
                </c:pt>
                <c:pt idx="40">
                  <c:v>50</c:v>
                </c:pt>
                <c:pt idx="41">
                  <c:v>49.99</c:v>
                </c:pt>
                <c:pt idx="42">
                  <c:v>50.01</c:v>
                </c:pt>
                <c:pt idx="43">
                  <c:v>50.02</c:v>
                </c:pt>
                <c:pt idx="44">
                  <c:v>50.04</c:v>
                </c:pt>
                <c:pt idx="45">
                  <c:v>50.01</c:v>
                </c:pt>
                <c:pt idx="46">
                  <c:v>50</c:v>
                </c:pt>
                <c:pt idx="47">
                  <c:v>49.98</c:v>
                </c:pt>
                <c:pt idx="48">
                  <c:v>49.97</c:v>
                </c:pt>
                <c:pt idx="49">
                  <c:v>49.97</c:v>
                </c:pt>
                <c:pt idx="50">
                  <c:v>49.97</c:v>
                </c:pt>
                <c:pt idx="51">
                  <c:v>49.98</c:v>
                </c:pt>
                <c:pt idx="52">
                  <c:v>50.03</c:v>
                </c:pt>
                <c:pt idx="53">
                  <c:v>50.03</c:v>
                </c:pt>
                <c:pt idx="54">
                  <c:v>50.03</c:v>
                </c:pt>
                <c:pt idx="55">
                  <c:v>49.98</c:v>
                </c:pt>
                <c:pt idx="56">
                  <c:v>49.9</c:v>
                </c:pt>
                <c:pt idx="57">
                  <c:v>49.95</c:v>
                </c:pt>
                <c:pt idx="58">
                  <c:v>50</c:v>
                </c:pt>
                <c:pt idx="59">
                  <c:v>50.01</c:v>
                </c:pt>
                <c:pt idx="60">
                  <c:v>50.03</c:v>
                </c:pt>
                <c:pt idx="61">
                  <c:v>50</c:v>
                </c:pt>
                <c:pt idx="62">
                  <c:v>50.03</c:v>
                </c:pt>
                <c:pt idx="63">
                  <c:v>50.04</c:v>
                </c:pt>
                <c:pt idx="64">
                  <c:v>50.05</c:v>
                </c:pt>
                <c:pt idx="65">
                  <c:v>50.01</c:v>
                </c:pt>
                <c:pt idx="66">
                  <c:v>49.99</c:v>
                </c:pt>
                <c:pt idx="67">
                  <c:v>50.02</c:v>
                </c:pt>
                <c:pt idx="68">
                  <c:v>50.12</c:v>
                </c:pt>
                <c:pt idx="69">
                  <c:v>50.04</c:v>
                </c:pt>
                <c:pt idx="70">
                  <c:v>50.1</c:v>
                </c:pt>
                <c:pt idx="71">
                  <c:v>50.03</c:v>
                </c:pt>
                <c:pt idx="72">
                  <c:v>50.03</c:v>
                </c:pt>
                <c:pt idx="73">
                  <c:v>50.02</c:v>
                </c:pt>
                <c:pt idx="74">
                  <c:v>50.06</c:v>
                </c:pt>
                <c:pt idx="75">
                  <c:v>50.04</c:v>
                </c:pt>
                <c:pt idx="76">
                  <c:v>50.01</c:v>
                </c:pt>
                <c:pt idx="77">
                  <c:v>50.01</c:v>
                </c:pt>
                <c:pt idx="78">
                  <c:v>50.02</c:v>
                </c:pt>
                <c:pt idx="79">
                  <c:v>50.04</c:v>
                </c:pt>
                <c:pt idx="80">
                  <c:v>50.03</c:v>
                </c:pt>
                <c:pt idx="81">
                  <c:v>49.99</c:v>
                </c:pt>
                <c:pt idx="82">
                  <c:v>49.98</c:v>
                </c:pt>
                <c:pt idx="83">
                  <c:v>50.04</c:v>
                </c:pt>
                <c:pt idx="84">
                  <c:v>50.03</c:v>
                </c:pt>
                <c:pt idx="85">
                  <c:v>50.05</c:v>
                </c:pt>
                <c:pt idx="86">
                  <c:v>50.05</c:v>
                </c:pt>
                <c:pt idx="87">
                  <c:v>50.05</c:v>
                </c:pt>
                <c:pt idx="88">
                  <c:v>50.02</c:v>
                </c:pt>
                <c:pt idx="89">
                  <c:v>50.02</c:v>
                </c:pt>
                <c:pt idx="90">
                  <c:v>50.03</c:v>
                </c:pt>
                <c:pt idx="91">
                  <c:v>50.01</c:v>
                </c:pt>
                <c:pt idx="92">
                  <c:v>50.04</c:v>
                </c:pt>
                <c:pt idx="93">
                  <c:v>50.04</c:v>
                </c:pt>
                <c:pt idx="94">
                  <c:v>50.05</c:v>
                </c:pt>
                <c:pt idx="95">
                  <c:v>50.07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FB-4532-9433-7EE241759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8D6ACB-D0EE-4B56-AD0D-AA930A99A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F78C2F07-CB62-4292-A2BA-1C039A936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22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T3" t="str">
            <v>Availability</v>
          </cell>
        </row>
        <row r="5">
          <cell r="B5" t="str">
            <v>00:00-00.15</v>
          </cell>
          <cell r="C5">
            <v>50.02</v>
          </cell>
          <cell r="E5">
            <v>985</v>
          </cell>
          <cell r="T5">
            <v>955.28194599999995</v>
          </cell>
        </row>
        <row r="6">
          <cell r="B6" t="str">
            <v>00.15-00.30</v>
          </cell>
          <cell r="C6">
            <v>50.03</v>
          </cell>
          <cell r="E6">
            <v>987</v>
          </cell>
          <cell r="T6">
            <v>982.25134700000001</v>
          </cell>
        </row>
        <row r="7">
          <cell r="B7" t="str">
            <v>00.30-00.45</v>
          </cell>
          <cell r="C7">
            <v>50.03</v>
          </cell>
          <cell r="E7">
            <v>981</v>
          </cell>
          <cell r="T7">
            <v>982.25191300000006</v>
          </cell>
        </row>
        <row r="8">
          <cell r="B8" t="str">
            <v>00.45-01.00</v>
          </cell>
          <cell r="C8">
            <v>50.04</v>
          </cell>
          <cell r="E8">
            <v>979</v>
          </cell>
          <cell r="T8">
            <v>986.30247899999995</v>
          </cell>
        </row>
        <row r="9">
          <cell r="B9" t="str">
            <v>01.00-01.15</v>
          </cell>
          <cell r="C9">
            <v>50.03</v>
          </cell>
          <cell r="E9">
            <v>990</v>
          </cell>
          <cell r="T9">
            <v>969.64169500000003</v>
          </cell>
        </row>
        <row r="10">
          <cell r="B10" t="str">
            <v>01.15-01.30</v>
          </cell>
          <cell r="C10">
            <v>50.03</v>
          </cell>
          <cell r="E10">
            <v>979</v>
          </cell>
          <cell r="T10">
            <v>1010.6568110000001</v>
          </cell>
        </row>
        <row r="11">
          <cell r="B11" t="str">
            <v>01.30-01.45</v>
          </cell>
          <cell r="C11">
            <v>50.02</v>
          </cell>
          <cell r="E11">
            <v>967</v>
          </cell>
          <cell r="T11">
            <v>1034.6873780000001</v>
          </cell>
        </row>
        <row r="12">
          <cell r="B12" t="str">
            <v>01.45-02.00</v>
          </cell>
          <cell r="C12">
            <v>50.01</v>
          </cell>
          <cell r="E12">
            <v>978</v>
          </cell>
          <cell r="T12">
            <v>1028.392497</v>
          </cell>
        </row>
        <row r="13">
          <cell r="B13" t="str">
            <v>02.00-02.15</v>
          </cell>
          <cell r="C13">
            <v>49.96</v>
          </cell>
          <cell r="E13">
            <v>959</v>
          </cell>
          <cell r="T13">
            <v>975.34925900000007</v>
          </cell>
        </row>
        <row r="14">
          <cell r="B14" t="str">
            <v>02.15-02.30</v>
          </cell>
          <cell r="C14">
            <v>49.93</v>
          </cell>
          <cell r="E14">
            <v>953</v>
          </cell>
          <cell r="T14">
            <v>920.32531900000004</v>
          </cell>
        </row>
        <row r="15">
          <cell r="B15" t="str">
            <v>02.30-02.45</v>
          </cell>
          <cell r="C15">
            <v>49.93</v>
          </cell>
          <cell r="E15">
            <v>961</v>
          </cell>
          <cell r="T15">
            <v>946.77476100000001</v>
          </cell>
        </row>
        <row r="16">
          <cell r="B16" t="str">
            <v>02.45-03:00</v>
          </cell>
          <cell r="C16">
            <v>49.96</v>
          </cell>
          <cell r="E16">
            <v>963</v>
          </cell>
          <cell r="T16">
            <v>934.87476100000003</v>
          </cell>
        </row>
        <row r="17">
          <cell r="B17" t="str">
            <v>03.00-03.15</v>
          </cell>
          <cell r="C17">
            <v>50</v>
          </cell>
          <cell r="E17">
            <v>956</v>
          </cell>
          <cell r="T17">
            <v>912.36476100000004</v>
          </cell>
        </row>
        <row r="18">
          <cell r="B18" t="str">
            <v>03.15-03.30</v>
          </cell>
          <cell r="C18">
            <v>49.99</v>
          </cell>
          <cell r="E18">
            <v>940</v>
          </cell>
          <cell r="T18">
            <v>912.36476100000004</v>
          </cell>
        </row>
        <row r="19">
          <cell r="B19" t="str">
            <v>03.30-03.45</v>
          </cell>
          <cell r="C19">
            <v>49.99</v>
          </cell>
          <cell r="E19">
            <v>943</v>
          </cell>
          <cell r="T19">
            <v>936.92476099999999</v>
          </cell>
        </row>
        <row r="20">
          <cell r="B20" t="str">
            <v>03.45-04.00</v>
          </cell>
          <cell r="C20">
            <v>49.98</v>
          </cell>
          <cell r="E20">
            <v>950</v>
          </cell>
          <cell r="T20">
            <v>969.92476099999999</v>
          </cell>
        </row>
        <row r="21">
          <cell r="B21" t="str">
            <v>04.00-04.15</v>
          </cell>
          <cell r="C21">
            <v>49.9</v>
          </cell>
          <cell r="E21">
            <v>947</v>
          </cell>
          <cell r="T21">
            <v>989.72476099999994</v>
          </cell>
        </row>
        <row r="22">
          <cell r="B22" t="str">
            <v>04.15-04.30</v>
          </cell>
          <cell r="C22">
            <v>49.87</v>
          </cell>
          <cell r="E22">
            <v>966</v>
          </cell>
          <cell r="T22">
            <v>979.62888099999998</v>
          </cell>
        </row>
        <row r="23">
          <cell r="B23" t="str">
            <v>04.30-04.45</v>
          </cell>
          <cell r="C23">
            <v>49.88</v>
          </cell>
          <cell r="E23">
            <v>984</v>
          </cell>
          <cell r="T23">
            <v>986.26888099999996</v>
          </cell>
        </row>
        <row r="24">
          <cell r="B24" t="str">
            <v>04.45-05.00</v>
          </cell>
          <cell r="C24">
            <v>49.92</v>
          </cell>
          <cell r="E24">
            <v>997</v>
          </cell>
          <cell r="T24">
            <v>1016.208881</v>
          </cell>
        </row>
        <row r="25">
          <cell r="B25" t="str">
            <v>05.00-05.15</v>
          </cell>
          <cell r="C25">
            <v>49.96</v>
          </cell>
          <cell r="E25">
            <v>1032</v>
          </cell>
          <cell r="T25">
            <v>1014.6746049999999</v>
          </cell>
        </row>
        <row r="26">
          <cell r="B26" t="str">
            <v>05.15-05.30</v>
          </cell>
          <cell r="C26">
            <v>50</v>
          </cell>
          <cell r="E26">
            <v>1107</v>
          </cell>
          <cell r="T26">
            <v>1149.2719939999999</v>
          </cell>
        </row>
        <row r="27">
          <cell r="B27" t="str">
            <v>05.30-05.45</v>
          </cell>
          <cell r="C27">
            <v>50.01</v>
          </cell>
          <cell r="E27">
            <v>1219</v>
          </cell>
          <cell r="T27">
            <v>1176.818025</v>
          </cell>
        </row>
        <row r="28">
          <cell r="B28" t="str">
            <v>05.45-06.00</v>
          </cell>
          <cell r="C28">
            <v>50.01</v>
          </cell>
          <cell r="E28">
            <v>1322</v>
          </cell>
          <cell r="T28">
            <v>1295.058025</v>
          </cell>
        </row>
        <row r="29">
          <cell r="B29" t="str">
            <v>06.00-06.15</v>
          </cell>
          <cell r="C29">
            <v>49.99</v>
          </cell>
          <cell r="E29">
            <v>1425</v>
          </cell>
          <cell r="T29">
            <v>1376.0209090000001</v>
          </cell>
        </row>
        <row r="30">
          <cell r="B30" t="str">
            <v>06.15-06.30</v>
          </cell>
          <cell r="C30">
            <v>49.97</v>
          </cell>
          <cell r="E30">
            <v>1499</v>
          </cell>
          <cell r="T30">
            <v>1489.1761839999999</v>
          </cell>
        </row>
        <row r="31">
          <cell r="B31" t="str">
            <v>06.30-06.45</v>
          </cell>
          <cell r="C31">
            <v>49.98</v>
          </cell>
          <cell r="E31">
            <v>1560</v>
          </cell>
          <cell r="T31">
            <v>1581.628698</v>
          </cell>
        </row>
        <row r="32">
          <cell r="B32" t="str">
            <v>06.45-07.00</v>
          </cell>
          <cell r="C32">
            <v>50.02</v>
          </cell>
          <cell r="E32">
            <v>1593</v>
          </cell>
          <cell r="T32">
            <v>1613.9564869999999</v>
          </cell>
        </row>
        <row r="33">
          <cell r="B33" t="str">
            <v>07.00-07.15</v>
          </cell>
          <cell r="C33">
            <v>50.02</v>
          </cell>
          <cell r="E33">
            <v>1623</v>
          </cell>
          <cell r="T33">
            <v>1625.4564869999999</v>
          </cell>
        </row>
        <row r="34">
          <cell r="B34" t="str">
            <v>07.15-07.30</v>
          </cell>
          <cell r="C34">
            <v>50.02</v>
          </cell>
          <cell r="E34">
            <v>1647</v>
          </cell>
          <cell r="T34">
            <v>1651.3043720000001</v>
          </cell>
        </row>
        <row r="35">
          <cell r="B35" t="str">
            <v>07.30-07.45</v>
          </cell>
          <cell r="C35">
            <v>50</v>
          </cell>
          <cell r="E35">
            <v>1625</v>
          </cell>
          <cell r="T35">
            <v>1651.5343720000001</v>
          </cell>
        </row>
        <row r="36">
          <cell r="B36" t="str">
            <v>07.45-08.00</v>
          </cell>
          <cell r="C36">
            <v>50.03</v>
          </cell>
          <cell r="E36">
            <v>1599</v>
          </cell>
          <cell r="T36">
            <v>1636.0265829999998</v>
          </cell>
        </row>
        <row r="37">
          <cell r="B37" t="str">
            <v>08.00-08.15</v>
          </cell>
          <cell r="C37">
            <v>49.99</v>
          </cell>
          <cell r="E37">
            <v>1574</v>
          </cell>
          <cell r="T37">
            <v>1614.8680490000002</v>
          </cell>
        </row>
        <row r="38">
          <cell r="B38" t="str">
            <v>08.15-08.30</v>
          </cell>
          <cell r="C38">
            <v>49.98</v>
          </cell>
          <cell r="E38">
            <v>1546</v>
          </cell>
          <cell r="T38">
            <v>1585.8846450000001</v>
          </cell>
        </row>
        <row r="39">
          <cell r="B39" t="str">
            <v>08.30-08.45</v>
          </cell>
          <cell r="C39">
            <v>49.95</v>
          </cell>
          <cell r="E39">
            <v>1541</v>
          </cell>
          <cell r="T39">
            <v>1562.674518</v>
          </cell>
        </row>
        <row r="40">
          <cell r="B40" t="str">
            <v>08.45-09.00</v>
          </cell>
          <cell r="C40">
            <v>49.97</v>
          </cell>
          <cell r="E40">
            <v>1522</v>
          </cell>
          <cell r="T40">
            <v>1568.175821</v>
          </cell>
        </row>
        <row r="41">
          <cell r="B41" t="str">
            <v>09.00-09.15</v>
          </cell>
          <cell r="C41">
            <v>49.95</v>
          </cell>
          <cell r="E41">
            <v>1527</v>
          </cell>
          <cell r="T41">
            <v>1516.205751</v>
          </cell>
        </row>
        <row r="42">
          <cell r="B42" t="str">
            <v>09.15-09.30</v>
          </cell>
          <cell r="C42">
            <v>49.98</v>
          </cell>
          <cell r="E42">
            <v>1538</v>
          </cell>
          <cell r="T42">
            <v>1511.5857510000001</v>
          </cell>
        </row>
        <row r="43">
          <cell r="B43" t="str">
            <v>09.30-09.45</v>
          </cell>
          <cell r="C43">
            <v>49.99</v>
          </cell>
          <cell r="E43">
            <v>1546</v>
          </cell>
          <cell r="T43">
            <v>1521.9391620000001</v>
          </cell>
        </row>
        <row r="44">
          <cell r="B44" t="str">
            <v>09.45-10.00</v>
          </cell>
          <cell r="C44">
            <v>50.02</v>
          </cell>
          <cell r="E44">
            <v>1533</v>
          </cell>
          <cell r="T44">
            <v>1505.2291620000001</v>
          </cell>
        </row>
        <row r="45">
          <cell r="B45" t="str">
            <v>10.00-10.15</v>
          </cell>
          <cell r="C45">
            <v>50</v>
          </cell>
          <cell r="E45">
            <v>1483</v>
          </cell>
          <cell r="T45">
            <v>1513.0115470000001</v>
          </cell>
        </row>
        <row r="46">
          <cell r="B46" t="str">
            <v>10.15-10.30</v>
          </cell>
          <cell r="C46">
            <v>49.99</v>
          </cell>
          <cell r="E46">
            <v>1494</v>
          </cell>
          <cell r="T46">
            <v>1504.129514</v>
          </cell>
        </row>
        <row r="47">
          <cell r="B47" t="str">
            <v>10.30-10.45</v>
          </cell>
          <cell r="C47">
            <v>50.01</v>
          </cell>
          <cell r="E47">
            <v>1495</v>
          </cell>
          <cell r="T47">
            <v>1474.3223870000002</v>
          </cell>
        </row>
        <row r="48">
          <cell r="B48" t="str">
            <v>10.45-11.00</v>
          </cell>
          <cell r="C48">
            <v>50.02</v>
          </cell>
          <cell r="E48">
            <v>1476</v>
          </cell>
          <cell r="T48">
            <v>1462.0923870000001</v>
          </cell>
        </row>
        <row r="49">
          <cell r="B49" t="str">
            <v>11.00-11.15</v>
          </cell>
          <cell r="C49">
            <v>50.04</v>
          </cell>
          <cell r="E49">
            <v>1463</v>
          </cell>
          <cell r="T49">
            <v>1501.6123870000001</v>
          </cell>
        </row>
        <row r="50">
          <cell r="B50" t="str">
            <v>11.15-11.30</v>
          </cell>
          <cell r="C50">
            <v>50.01</v>
          </cell>
          <cell r="E50">
            <v>1461</v>
          </cell>
          <cell r="T50">
            <v>1481.0382669999999</v>
          </cell>
        </row>
        <row r="51">
          <cell r="B51" t="str">
            <v>11.30-11.45</v>
          </cell>
          <cell r="C51">
            <v>50</v>
          </cell>
          <cell r="E51">
            <v>1451</v>
          </cell>
          <cell r="T51">
            <v>1418.1879469999999</v>
          </cell>
        </row>
        <row r="52">
          <cell r="B52" t="str">
            <v>11.45-12.00</v>
          </cell>
          <cell r="C52">
            <v>49.98</v>
          </cell>
          <cell r="E52">
            <v>1461</v>
          </cell>
          <cell r="T52">
            <v>1393.303447</v>
          </cell>
        </row>
        <row r="53">
          <cell r="B53" t="str">
            <v>12.00-12.15</v>
          </cell>
          <cell r="C53">
            <v>49.97</v>
          </cell>
          <cell r="E53">
            <v>1431</v>
          </cell>
          <cell r="T53">
            <v>1424.329332</v>
          </cell>
        </row>
        <row r="54">
          <cell r="B54" t="str">
            <v>12.15-12.30</v>
          </cell>
          <cell r="C54">
            <v>49.97</v>
          </cell>
          <cell r="E54">
            <v>1427</v>
          </cell>
          <cell r="T54">
            <v>1411.635581</v>
          </cell>
        </row>
        <row r="55">
          <cell r="B55" t="str">
            <v>12:30-12:45</v>
          </cell>
          <cell r="C55">
            <v>49.97</v>
          </cell>
          <cell r="E55">
            <v>1399</v>
          </cell>
          <cell r="T55">
            <v>1346.109854</v>
          </cell>
        </row>
        <row r="56">
          <cell r="B56" t="str">
            <v>12.45-13.00</v>
          </cell>
          <cell r="C56">
            <v>49.98</v>
          </cell>
          <cell r="E56">
            <v>1387</v>
          </cell>
          <cell r="T56">
            <v>1342.7598539999999</v>
          </cell>
        </row>
        <row r="57">
          <cell r="B57" t="str">
            <v>13.00-13.15</v>
          </cell>
          <cell r="C57">
            <v>50.03</v>
          </cell>
          <cell r="E57">
            <v>1337</v>
          </cell>
          <cell r="T57">
            <v>1332.7498540000001</v>
          </cell>
        </row>
        <row r="58">
          <cell r="B58" t="str">
            <v>13.15-13.30</v>
          </cell>
          <cell r="C58">
            <v>50.03</v>
          </cell>
          <cell r="E58">
            <v>1336</v>
          </cell>
          <cell r="T58">
            <v>1325.149854</v>
          </cell>
        </row>
        <row r="59">
          <cell r="B59" t="str">
            <v>13.30-13:45</v>
          </cell>
          <cell r="C59">
            <v>50.03</v>
          </cell>
          <cell r="E59">
            <v>1339</v>
          </cell>
          <cell r="T59">
            <v>1325.369854</v>
          </cell>
        </row>
        <row r="60">
          <cell r="B60" t="str">
            <v>13.45-14.00</v>
          </cell>
          <cell r="C60">
            <v>49.98</v>
          </cell>
          <cell r="E60">
            <v>1334</v>
          </cell>
          <cell r="T60">
            <v>1307.40014</v>
          </cell>
        </row>
        <row r="61">
          <cell r="B61" t="str">
            <v>14.00-14.15</v>
          </cell>
          <cell r="C61">
            <v>49.9</v>
          </cell>
          <cell r="E61">
            <v>1342</v>
          </cell>
          <cell r="T61">
            <v>1303.0401000000002</v>
          </cell>
        </row>
        <row r="62">
          <cell r="B62" t="str">
            <v>14.15-14.30</v>
          </cell>
          <cell r="C62">
            <v>49.95</v>
          </cell>
          <cell r="E62">
            <v>1345</v>
          </cell>
          <cell r="T62">
            <v>1368.8141780000001</v>
          </cell>
        </row>
        <row r="63">
          <cell r="B63" t="str">
            <v>14.30-14.45</v>
          </cell>
          <cell r="C63">
            <v>50</v>
          </cell>
          <cell r="E63">
            <v>1350</v>
          </cell>
          <cell r="T63">
            <v>1311.9608819999999</v>
          </cell>
        </row>
        <row r="64">
          <cell r="B64" t="str">
            <v>14.45-15.00</v>
          </cell>
          <cell r="C64">
            <v>50.01</v>
          </cell>
          <cell r="E64">
            <v>1354</v>
          </cell>
          <cell r="T64">
            <v>1313.4508820000001</v>
          </cell>
        </row>
        <row r="65">
          <cell r="B65" t="str">
            <v>15.00-15.15</v>
          </cell>
          <cell r="C65">
            <v>50.03</v>
          </cell>
          <cell r="E65">
            <v>1376</v>
          </cell>
          <cell r="T65">
            <v>1302.2381599999999</v>
          </cell>
        </row>
        <row r="66">
          <cell r="B66" t="str">
            <v>15.15-15.30</v>
          </cell>
          <cell r="C66">
            <v>50</v>
          </cell>
          <cell r="E66">
            <v>1382</v>
          </cell>
          <cell r="T66">
            <v>1300.171327</v>
          </cell>
        </row>
        <row r="67">
          <cell r="B67" t="str">
            <v>15.30-15.45</v>
          </cell>
          <cell r="C67">
            <v>50.03</v>
          </cell>
          <cell r="E67">
            <v>1388</v>
          </cell>
          <cell r="T67">
            <v>1361.770274</v>
          </cell>
        </row>
        <row r="68">
          <cell r="B68" t="str">
            <v>15.45-16.00</v>
          </cell>
          <cell r="C68">
            <v>50.04</v>
          </cell>
          <cell r="E68">
            <v>1395</v>
          </cell>
          <cell r="T68">
            <v>1346.5622530000001</v>
          </cell>
        </row>
        <row r="69">
          <cell r="B69" t="str">
            <v>16.00-16.15</v>
          </cell>
          <cell r="C69">
            <v>50.05</v>
          </cell>
          <cell r="E69">
            <v>1367</v>
          </cell>
          <cell r="T69">
            <v>1400.0938650000001</v>
          </cell>
        </row>
        <row r="70">
          <cell r="B70" t="str">
            <v>16.15-16.30</v>
          </cell>
          <cell r="C70">
            <v>50.01</v>
          </cell>
          <cell r="E70">
            <v>1367</v>
          </cell>
          <cell r="T70">
            <v>1352.251023</v>
          </cell>
        </row>
        <row r="71">
          <cell r="B71" t="str">
            <v>16.30-16.45</v>
          </cell>
          <cell r="C71">
            <v>49.99</v>
          </cell>
          <cell r="E71">
            <v>1365</v>
          </cell>
          <cell r="T71">
            <v>1380.2056990000001</v>
          </cell>
        </row>
        <row r="72">
          <cell r="B72" t="str">
            <v>16.45-17.00</v>
          </cell>
          <cell r="C72">
            <v>50.02</v>
          </cell>
          <cell r="E72">
            <v>1366</v>
          </cell>
          <cell r="T72">
            <v>1376.9308919999999</v>
          </cell>
        </row>
        <row r="73">
          <cell r="B73" t="str">
            <v>17.00-17.15</v>
          </cell>
          <cell r="C73">
            <v>50.12</v>
          </cell>
          <cell r="E73">
            <v>1351</v>
          </cell>
          <cell r="T73">
            <v>1314.2491260000002</v>
          </cell>
        </row>
        <row r="74">
          <cell r="B74" t="str">
            <v>17.15-17.30</v>
          </cell>
          <cell r="C74">
            <v>50.04</v>
          </cell>
          <cell r="E74">
            <v>1352</v>
          </cell>
          <cell r="T74">
            <v>1325.155186</v>
          </cell>
        </row>
        <row r="75">
          <cell r="B75" t="str">
            <v>17.30-17.45</v>
          </cell>
          <cell r="C75">
            <v>50.1</v>
          </cell>
          <cell r="E75">
            <v>1355</v>
          </cell>
          <cell r="T75">
            <v>1311.403311</v>
          </cell>
        </row>
        <row r="76">
          <cell r="B76" t="str">
            <v>17.45-18.00</v>
          </cell>
          <cell r="C76">
            <v>50.03</v>
          </cell>
          <cell r="E76">
            <v>1364</v>
          </cell>
          <cell r="T76">
            <v>1333.868473</v>
          </cell>
        </row>
        <row r="77">
          <cell r="B77" t="str">
            <v>18.00-18.15</v>
          </cell>
          <cell r="C77">
            <v>50.03</v>
          </cell>
          <cell r="E77">
            <v>1335</v>
          </cell>
          <cell r="T77">
            <v>1296.574157</v>
          </cell>
        </row>
        <row r="78">
          <cell r="B78" t="str">
            <v>18.15-18.30</v>
          </cell>
          <cell r="C78">
            <v>50.02</v>
          </cell>
          <cell r="E78">
            <v>1340</v>
          </cell>
          <cell r="T78">
            <v>1330.699586</v>
          </cell>
        </row>
        <row r="79">
          <cell r="B79" t="str">
            <v>18.30-18.45</v>
          </cell>
          <cell r="C79">
            <v>50.06</v>
          </cell>
          <cell r="E79">
            <v>1334</v>
          </cell>
          <cell r="T79">
            <v>1357.982757</v>
          </cell>
        </row>
        <row r="80">
          <cell r="B80" t="str">
            <v>18.45-19.00</v>
          </cell>
          <cell r="C80">
            <v>50.04</v>
          </cell>
          <cell r="E80">
            <v>1335</v>
          </cell>
          <cell r="T80">
            <v>1342.1664190000001</v>
          </cell>
        </row>
        <row r="81">
          <cell r="B81" t="str">
            <v>19.00-19.15</v>
          </cell>
          <cell r="C81">
            <v>50.01</v>
          </cell>
          <cell r="E81">
            <v>1385</v>
          </cell>
          <cell r="T81">
            <v>1344.7127070000001</v>
          </cell>
        </row>
        <row r="82">
          <cell r="B82" t="str">
            <v>19.15-19.30</v>
          </cell>
          <cell r="C82">
            <v>50.01</v>
          </cell>
          <cell r="E82">
            <v>1421</v>
          </cell>
          <cell r="T82">
            <v>1377.8104960000001</v>
          </cell>
        </row>
        <row r="83">
          <cell r="B83" t="str">
            <v>19.30-19.45</v>
          </cell>
          <cell r="C83">
            <v>50.02</v>
          </cell>
          <cell r="E83">
            <v>1430</v>
          </cell>
          <cell r="T83">
            <v>1390.564363</v>
          </cell>
        </row>
        <row r="84">
          <cell r="B84" t="str">
            <v>19.45-20.00</v>
          </cell>
          <cell r="C84">
            <v>50.04</v>
          </cell>
          <cell r="E84">
            <v>1429</v>
          </cell>
          <cell r="T84">
            <v>1412.1164779999999</v>
          </cell>
        </row>
        <row r="85">
          <cell r="B85" t="str">
            <v>20.00-20.15</v>
          </cell>
          <cell r="C85">
            <v>50.03</v>
          </cell>
          <cell r="E85">
            <v>1387</v>
          </cell>
          <cell r="T85">
            <v>1425.476701</v>
          </cell>
        </row>
        <row r="86">
          <cell r="B86" t="str">
            <v>20.15-20.30</v>
          </cell>
          <cell r="C86">
            <v>49.99</v>
          </cell>
          <cell r="E86">
            <v>1363</v>
          </cell>
          <cell r="T86">
            <v>1348.3789120000001</v>
          </cell>
        </row>
        <row r="87">
          <cell r="B87" t="str">
            <v>20.30-20.45</v>
          </cell>
          <cell r="C87">
            <v>49.98</v>
          </cell>
          <cell r="E87">
            <v>1345</v>
          </cell>
          <cell r="T87">
            <v>1319.8924259999999</v>
          </cell>
        </row>
        <row r="88">
          <cell r="B88" t="str">
            <v>20.45-21.00</v>
          </cell>
          <cell r="C88">
            <v>50.04</v>
          </cell>
          <cell r="E88">
            <v>1346</v>
          </cell>
          <cell r="T88">
            <v>1305.3503860000001</v>
          </cell>
        </row>
        <row r="89">
          <cell r="B89" t="str">
            <v>21.00-21.15</v>
          </cell>
          <cell r="C89">
            <v>50.03</v>
          </cell>
          <cell r="E89">
            <v>1329</v>
          </cell>
          <cell r="T89">
            <v>1311.3889669999999</v>
          </cell>
        </row>
        <row r="90">
          <cell r="B90" t="str">
            <v>21.15-21.30</v>
          </cell>
          <cell r="C90">
            <v>50.05</v>
          </cell>
          <cell r="E90">
            <v>1308</v>
          </cell>
          <cell r="T90">
            <v>1236.120103</v>
          </cell>
        </row>
        <row r="91">
          <cell r="B91" t="str">
            <v>21.30-21.45</v>
          </cell>
          <cell r="C91">
            <v>50.05</v>
          </cell>
          <cell r="E91">
            <v>1291</v>
          </cell>
          <cell r="T91">
            <v>1292.364206</v>
          </cell>
        </row>
        <row r="92">
          <cell r="B92" t="str">
            <v>21.45-22.00</v>
          </cell>
          <cell r="C92">
            <v>50.05</v>
          </cell>
          <cell r="E92">
            <v>1262</v>
          </cell>
          <cell r="T92">
            <v>1260.5056970000001</v>
          </cell>
        </row>
        <row r="93">
          <cell r="B93" t="str">
            <v>22.00-22.15</v>
          </cell>
          <cell r="C93">
            <v>50.02</v>
          </cell>
          <cell r="E93">
            <v>1236</v>
          </cell>
          <cell r="T93">
            <v>1188.334296</v>
          </cell>
        </row>
        <row r="94">
          <cell r="B94" t="str">
            <v>22.15-22.30</v>
          </cell>
          <cell r="C94">
            <v>50.02</v>
          </cell>
          <cell r="E94">
            <v>1215</v>
          </cell>
          <cell r="T94">
            <v>1177.8708590000001</v>
          </cell>
        </row>
        <row r="95">
          <cell r="B95" t="str">
            <v>22.30-22.45</v>
          </cell>
          <cell r="C95">
            <v>50.03</v>
          </cell>
          <cell r="E95">
            <v>1180</v>
          </cell>
          <cell r="T95">
            <v>1158.446072</v>
          </cell>
        </row>
        <row r="96">
          <cell r="B96" t="str">
            <v>22.45-23.00</v>
          </cell>
          <cell r="C96">
            <v>50.01</v>
          </cell>
          <cell r="E96">
            <v>1167</v>
          </cell>
          <cell r="T96">
            <v>1148.6555530000001</v>
          </cell>
        </row>
        <row r="97">
          <cell r="B97" t="str">
            <v>23.00-23.15</v>
          </cell>
          <cell r="C97">
            <v>50.04</v>
          </cell>
          <cell r="E97">
            <v>1150</v>
          </cell>
          <cell r="T97">
            <v>1128.315302</v>
          </cell>
        </row>
        <row r="98">
          <cell r="B98" t="str">
            <v>23.15-23.30</v>
          </cell>
          <cell r="C98">
            <v>50.04</v>
          </cell>
          <cell r="E98">
            <v>1130</v>
          </cell>
          <cell r="T98">
            <v>1079.493874</v>
          </cell>
        </row>
        <row r="99">
          <cell r="B99" t="str">
            <v>23.30-23.45</v>
          </cell>
          <cell r="C99">
            <v>50.05</v>
          </cell>
          <cell r="E99">
            <v>1119</v>
          </cell>
          <cell r="T99">
            <v>1092.242706</v>
          </cell>
        </row>
        <row r="100">
          <cell r="B100" t="str">
            <v>23.45-24.00</v>
          </cell>
          <cell r="C100">
            <v>50.07</v>
          </cell>
          <cell r="E100">
            <v>1110</v>
          </cell>
          <cell r="T100">
            <v>1016.553397</v>
          </cell>
        </row>
        <row r="101">
          <cell r="C101">
            <v>50.004375000000017</v>
          </cell>
          <cell r="E101">
            <v>311.20749999999998</v>
          </cell>
          <cell r="AJ101">
            <v>2.9245210535586335</v>
          </cell>
          <cell r="BA101" t="str">
            <v>17.00-17.15</v>
          </cell>
        </row>
        <row r="102">
          <cell r="BA102" t="str">
            <v>04.15-04.30</v>
          </cell>
          <cell r="BC102">
            <v>49.87</v>
          </cell>
          <cell r="BD102">
            <v>0</v>
          </cell>
          <cell r="BF102">
            <v>13.628880999999978</v>
          </cell>
          <cell r="BG102">
            <v>50.12</v>
          </cell>
          <cell r="BH102">
            <v>36.750873999999953</v>
          </cell>
          <cell r="BJ102">
            <v>0</v>
          </cell>
        </row>
        <row r="104">
          <cell r="B104">
            <v>1647</v>
          </cell>
        </row>
        <row r="105">
          <cell r="A105" t="str">
            <v xml:space="preserve">Max Demand observed (MW) (at 07.30 Hrs.) </v>
          </cell>
        </row>
        <row r="106">
          <cell r="B106">
            <v>940</v>
          </cell>
          <cell r="Q106">
            <v>3.2827335896702365</v>
          </cell>
          <cell r="R106">
            <v>3.7571465391473651</v>
          </cell>
        </row>
        <row r="107">
          <cell r="A107" t="str">
            <v xml:space="preserve">Min Demand at observed (MW) (at 03.30 Hrs.) </v>
          </cell>
        </row>
      </sheetData>
      <sheetData sheetId="7">
        <row r="101">
          <cell r="G101">
            <v>41.498300000000015</v>
          </cell>
          <cell r="CI101">
            <v>-6.4375000000000002E-2</v>
          </cell>
          <cell r="CP101">
            <v>40.238849999999978</v>
          </cell>
        </row>
        <row r="107">
          <cell r="AN107">
            <v>81.787555425000022</v>
          </cell>
        </row>
        <row r="109">
          <cell r="AN109">
            <v>6.7294250000000027</v>
          </cell>
        </row>
      </sheetData>
      <sheetData sheetId="8"/>
      <sheetData sheetId="9"/>
      <sheetData sheetId="10">
        <row r="86">
          <cell r="AB86">
            <v>395.8</v>
          </cell>
        </row>
        <row r="101">
          <cell r="B101" t="str">
            <v>Market Purchase  (OA Consumers)</v>
          </cell>
          <cell r="AB101">
            <v>0</v>
          </cell>
          <cell r="AC101">
            <v>0</v>
          </cell>
        </row>
        <row r="102">
          <cell r="B102" t="str">
            <v xml:space="preserve">HPSEBL Import Through IEX </v>
          </cell>
          <cell r="AB102">
            <v>4154.7700000000004</v>
          </cell>
          <cell r="AC102">
            <v>4008.1066190000006</v>
          </cell>
        </row>
        <row r="103">
          <cell r="B103" t="str">
            <v>Import through RTM IEX</v>
          </cell>
          <cell r="AB103">
            <v>4452.5</v>
          </cell>
          <cell r="AC103">
            <v>4295.3267500000002</v>
          </cell>
        </row>
        <row r="104">
          <cell r="B104" t="str">
            <v>G DAM THROUGH HPSEBL</v>
          </cell>
          <cell r="AB104">
            <v>0</v>
          </cell>
          <cell r="AC104">
            <v>0</v>
          </cell>
        </row>
        <row r="105">
          <cell r="B105" t="str">
            <v>GoHP to HPSEBL</v>
          </cell>
          <cell r="AB105">
            <v>0</v>
          </cell>
          <cell r="AC105">
            <v>0</v>
          </cell>
        </row>
        <row r="106">
          <cell r="B106" t="str">
            <v>BRPL through APPCL</v>
          </cell>
          <cell r="AB106">
            <v>0</v>
          </cell>
          <cell r="AC106">
            <v>0</v>
          </cell>
        </row>
        <row r="107">
          <cell r="B107" t="str">
            <v>BRPL through MPL</v>
          </cell>
          <cell r="AB107">
            <v>0</v>
          </cell>
          <cell r="AC107">
            <v>0</v>
          </cell>
        </row>
        <row r="108">
          <cell r="B108" t="str">
            <v xml:space="preserve">BRPL through MPL </v>
          </cell>
          <cell r="AB108">
            <v>0</v>
          </cell>
          <cell r="AC108">
            <v>0</v>
          </cell>
        </row>
        <row r="109">
          <cell r="B109" t="str">
            <v>MEJA</v>
          </cell>
          <cell r="AB109">
            <v>0</v>
          </cell>
          <cell r="AC109">
            <v>0</v>
          </cell>
        </row>
        <row r="110">
          <cell r="B110" t="str">
            <v>PUNJAB through APPCPL</v>
          </cell>
          <cell r="AB110">
            <v>0</v>
          </cell>
          <cell r="AC110">
            <v>0</v>
          </cell>
        </row>
        <row r="111">
          <cell r="B111" t="str">
            <v>IEXL ( JPL-2 &amp; DBPL &amp; OPGPGUNIT1TN)</v>
          </cell>
          <cell r="AB111">
            <v>0</v>
          </cell>
          <cell r="AC111">
            <v>0</v>
          </cell>
        </row>
        <row r="112">
          <cell r="B112" t="str">
            <v>SECI-Solar (LTA PURCHASE)</v>
          </cell>
          <cell r="AC112">
            <v>122.05</v>
          </cell>
        </row>
        <row r="113">
          <cell r="B113" t="str">
            <v>BYPL through APPCPL</v>
          </cell>
          <cell r="AB113">
            <v>0</v>
          </cell>
          <cell r="AC113">
            <v>0</v>
          </cell>
        </row>
        <row r="116">
          <cell r="AB116">
            <v>0</v>
          </cell>
          <cell r="AC116">
            <v>0</v>
          </cell>
        </row>
        <row r="117">
          <cell r="AB117">
            <v>291.25</v>
          </cell>
          <cell r="AC117">
            <v>291.25</v>
          </cell>
        </row>
        <row r="119">
          <cell r="B119" t="str">
            <v>GDAM  THROUGH HPSEBL</v>
          </cell>
          <cell r="AB119">
            <v>0</v>
          </cell>
          <cell r="AC119">
            <v>0</v>
          </cell>
        </row>
        <row r="120">
          <cell r="B120" t="str">
            <v>BRPL THROUGH MPL</v>
          </cell>
          <cell r="AB120">
            <v>0</v>
          </cell>
          <cell r="AC120">
            <v>0</v>
          </cell>
        </row>
        <row r="121">
          <cell r="B121" t="str">
            <v>BYPL THROUGH APPCPL</v>
          </cell>
          <cell r="AB121">
            <v>0</v>
          </cell>
          <cell r="AC121">
            <v>0</v>
          </cell>
        </row>
        <row r="122">
          <cell r="B122" t="str">
            <v>BRPL THROUGH APPCPL</v>
          </cell>
          <cell r="AB122">
            <v>0</v>
          </cell>
          <cell r="AC122">
            <v>0</v>
          </cell>
        </row>
        <row r="123">
          <cell r="B123" t="str">
            <v>PSPCL THROUGH APPCPL &amp; PTC</v>
          </cell>
          <cell r="AB123">
            <v>0</v>
          </cell>
          <cell r="AC123">
            <v>0</v>
          </cell>
        </row>
        <row r="124">
          <cell r="B124" t="str">
            <v>BYPL THROUGH  STATKRAFT</v>
          </cell>
          <cell r="AB124">
            <v>0</v>
          </cell>
          <cell r="AC124">
            <v>0</v>
          </cell>
        </row>
        <row r="125">
          <cell r="B125" t="str">
            <v>PUNJAB THROUGH APPCPL</v>
          </cell>
          <cell r="AB125">
            <v>0</v>
          </cell>
          <cell r="AC125">
            <v>0</v>
          </cell>
        </row>
        <row r="126">
          <cell r="B126" t="str">
            <v>BYPL THROUGH  MPL</v>
          </cell>
          <cell r="AB126">
            <v>0</v>
          </cell>
          <cell r="AC126">
            <v>0</v>
          </cell>
        </row>
        <row r="127">
          <cell r="B127" t="str">
            <v>AS &amp; WHEN</v>
          </cell>
          <cell r="AB127">
            <v>0</v>
          </cell>
          <cell r="AC127">
            <v>0</v>
          </cell>
        </row>
        <row r="128">
          <cell r="B128" t="str">
            <v>WEST BENGAL THROUGH IPCL</v>
          </cell>
          <cell r="AB128">
            <v>0</v>
          </cell>
          <cell r="AC128">
            <v>0</v>
          </cell>
        </row>
        <row r="129">
          <cell r="B129" t="str">
            <v>MEGHALAYA THROUGH KEIPL</v>
          </cell>
          <cell r="AB129">
            <v>0</v>
          </cell>
          <cell r="AC129">
            <v>0</v>
          </cell>
        </row>
        <row r="130">
          <cell r="B130" t="str">
            <v>WEST BENGAL THROUGH IPCL</v>
          </cell>
          <cell r="AB130">
            <v>0</v>
          </cell>
          <cell r="AC130">
            <v>0</v>
          </cell>
        </row>
        <row r="134">
          <cell r="B134" t="str">
            <v>DIAL &amp; ODISHA (RE Through M/s GMR)</v>
          </cell>
          <cell r="AB134">
            <v>0</v>
          </cell>
          <cell r="AC134">
            <v>0</v>
          </cell>
        </row>
        <row r="135">
          <cell r="B135" t="str">
            <v>TPDDL (RE Through M/s TPTCL) RTC Power</v>
          </cell>
          <cell r="AB135">
            <v>0</v>
          </cell>
          <cell r="AC135">
            <v>0</v>
          </cell>
        </row>
        <row r="136">
          <cell r="B136" t="str">
            <v>PSPCL (RE Through M/s PTC) RTC Power</v>
          </cell>
          <cell r="AB136">
            <v>0</v>
          </cell>
          <cell r="AC136">
            <v>0</v>
          </cell>
        </row>
        <row r="137">
          <cell r="B137" t="str">
            <v>PXIL GTAM</v>
          </cell>
          <cell r="AB137">
            <v>0</v>
          </cell>
          <cell r="AC137">
            <v>0</v>
          </cell>
        </row>
        <row r="138">
          <cell r="B138">
            <v>0</v>
          </cell>
          <cell r="AB138">
            <v>0</v>
          </cell>
          <cell r="AC138">
            <v>0</v>
          </cell>
        </row>
      </sheetData>
      <sheetData sheetId="11"/>
      <sheetData sheetId="12"/>
      <sheetData sheetId="13"/>
      <sheetData sheetId="14">
        <row r="8">
          <cell r="AQ8" t="str">
            <v>SINGRAULI_SOLAR</v>
          </cell>
        </row>
        <row r="105">
          <cell r="AQ105">
            <v>0.55814999999999992</v>
          </cell>
          <cell r="BD105">
            <v>148.15553597750005</v>
          </cell>
        </row>
      </sheetData>
      <sheetData sheetId="15">
        <row r="100">
          <cell r="DI100">
            <v>0</v>
          </cell>
          <cell r="DK100">
            <v>0</v>
          </cell>
        </row>
      </sheetData>
      <sheetData sheetId="16">
        <row r="105">
          <cell r="BD105">
            <v>0</v>
          </cell>
          <cell r="BE105">
            <v>0</v>
          </cell>
          <cell r="BF105">
            <v>0</v>
          </cell>
        </row>
      </sheetData>
      <sheetData sheetId="17">
        <row r="12">
          <cell r="T12">
            <v>1.1539999999999999</v>
          </cell>
          <cell r="V12">
            <v>0.10135999999999967</v>
          </cell>
        </row>
        <row r="17">
          <cell r="T17">
            <v>0</v>
          </cell>
          <cell r="V17">
            <v>0.20737680000000003</v>
          </cell>
        </row>
        <row r="22">
          <cell r="T22">
            <v>4.53427E-2</v>
          </cell>
          <cell r="V22">
            <v>4.4284407999999997E-2</v>
          </cell>
        </row>
        <row r="28">
          <cell r="T28">
            <v>0.76430129999999996</v>
          </cell>
          <cell r="V28">
            <v>-1.3880807999999689E-2</v>
          </cell>
        </row>
        <row r="34">
          <cell r="T34">
            <v>0.36365333</v>
          </cell>
          <cell r="V34">
            <v>-0.37819910976000015</v>
          </cell>
        </row>
        <row r="40">
          <cell r="T40">
            <v>0.12654710399999999</v>
          </cell>
          <cell r="V40">
            <v>6.2211353600000185E-3</v>
          </cell>
        </row>
        <row r="46">
          <cell r="T46">
            <v>0</v>
          </cell>
          <cell r="V46">
            <v>0</v>
          </cell>
        </row>
        <row r="52">
          <cell r="T52">
            <v>0.42770000000000002</v>
          </cell>
          <cell r="V52">
            <v>-0.14354928000000039</v>
          </cell>
        </row>
        <row r="58">
          <cell r="T58">
            <v>0</v>
          </cell>
          <cell r="V58">
            <v>0</v>
          </cell>
        </row>
        <row r="64">
          <cell r="T64">
            <v>3.9600000000000003E-2</v>
          </cell>
          <cell r="V64">
            <v>-5.0915999999999961E-2</v>
          </cell>
        </row>
        <row r="70">
          <cell r="V70">
            <v>-0.203538</v>
          </cell>
        </row>
        <row r="77">
          <cell r="V77">
            <v>-0.19105200000000022</v>
          </cell>
        </row>
        <row r="82">
          <cell r="V82">
            <v>-0.43049184000000018</v>
          </cell>
        </row>
        <row r="87">
          <cell r="T87">
            <v>0.16450910000000002</v>
          </cell>
          <cell r="U87">
            <v>0.77648295200000028</v>
          </cell>
        </row>
      </sheetData>
      <sheetData sheetId="18"/>
      <sheetData sheetId="19"/>
      <sheetData sheetId="20">
        <row r="2">
          <cell r="C2">
            <v>45404</v>
          </cell>
        </row>
        <row r="6">
          <cell r="Q6">
            <v>1.78</v>
          </cell>
        </row>
        <row r="10">
          <cell r="D10">
            <v>23.19</v>
          </cell>
          <cell r="E10">
            <v>23.19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19.2</v>
          </cell>
          <cell r="E11">
            <v>19.2</v>
          </cell>
          <cell r="F11">
            <v>11.24</v>
          </cell>
          <cell r="G11">
            <v>11.06</v>
          </cell>
          <cell r="H11">
            <v>86</v>
          </cell>
        </row>
        <row r="12">
          <cell r="D12">
            <v>9.8000000000000007</v>
          </cell>
          <cell r="E12">
            <v>9.8000000000000007</v>
          </cell>
          <cell r="F12">
            <v>14.355</v>
          </cell>
          <cell r="G12">
            <v>11.26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2.3650000000000002</v>
          </cell>
          <cell r="G13">
            <v>2.74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1.2725</v>
          </cell>
          <cell r="G14">
            <v>0.9</v>
          </cell>
          <cell r="H14">
            <v>11.5</v>
          </cell>
        </row>
        <row r="15">
          <cell r="D15">
            <v>1.71</v>
          </cell>
          <cell r="E15">
            <v>1.71</v>
          </cell>
          <cell r="F15">
            <v>1.2</v>
          </cell>
          <cell r="G15">
            <v>1.63</v>
          </cell>
          <cell r="H15">
            <v>9</v>
          </cell>
        </row>
        <row r="16">
          <cell r="D16">
            <v>0.87</v>
          </cell>
          <cell r="E16">
            <v>0.87</v>
          </cell>
          <cell r="F16">
            <v>2.4</v>
          </cell>
          <cell r="G16">
            <v>0.85</v>
          </cell>
          <cell r="H16">
            <v>4.2</v>
          </cell>
        </row>
        <row r="17">
          <cell r="D17">
            <v>0.81</v>
          </cell>
          <cell r="E17">
            <v>0.81</v>
          </cell>
          <cell r="F17">
            <v>2.4</v>
          </cell>
          <cell r="G17">
            <v>2.13</v>
          </cell>
          <cell r="H17">
            <v>10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1.38</v>
          </cell>
          <cell r="H18">
            <v>6.05</v>
          </cell>
        </row>
        <row r="19">
          <cell r="D19">
            <v>2.41</v>
          </cell>
          <cell r="E19">
            <v>2.41</v>
          </cell>
          <cell r="F19">
            <v>1.7450000000000001</v>
          </cell>
          <cell r="G19">
            <v>0.98</v>
          </cell>
          <cell r="H19">
            <v>5</v>
          </cell>
        </row>
        <row r="20">
          <cell r="D20">
            <v>0.73</v>
          </cell>
          <cell r="E20">
            <v>0.73</v>
          </cell>
          <cell r="F20">
            <v>0.12</v>
          </cell>
          <cell r="G20">
            <v>0.72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0.12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0.25440000000000035</v>
          </cell>
          <cell r="G22">
            <v>2.12</v>
          </cell>
        </row>
        <row r="24">
          <cell r="F24">
            <v>0</v>
          </cell>
          <cell r="G24">
            <v>0.78</v>
          </cell>
        </row>
        <row r="25">
          <cell r="F25">
            <v>1.3</v>
          </cell>
          <cell r="G25">
            <v>0.87</v>
          </cell>
        </row>
        <row r="28">
          <cell r="F28">
            <v>13.5</v>
          </cell>
          <cell r="G28">
            <v>10.78</v>
          </cell>
          <cell r="H28">
            <v>220</v>
          </cell>
        </row>
        <row r="29">
          <cell r="F29">
            <v>3.5639999999999983</v>
          </cell>
          <cell r="G29">
            <v>5.77</v>
          </cell>
          <cell r="H29">
            <v>45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3.3</v>
          </cell>
          <cell r="G30">
            <v>3.29</v>
          </cell>
          <cell r="H30">
            <v>70</v>
          </cell>
        </row>
        <row r="31">
          <cell r="F31">
            <v>5.4390000000000018</v>
          </cell>
          <cell r="G31">
            <v>5.49</v>
          </cell>
          <cell r="H31">
            <v>81.400000000000006</v>
          </cell>
        </row>
        <row r="32">
          <cell r="F32">
            <v>43.92</v>
          </cell>
          <cell r="G32">
            <v>43.95</v>
          </cell>
        </row>
        <row r="33">
          <cell r="F33">
            <v>3.5639999999999983</v>
          </cell>
          <cell r="G33">
            <v>4.2738300000000002</v>
          </cell>
        </row>
        <row r="34">
          <cell r="F34">
            <v>1.164000000000001</v>
          </cell>
          <cell r="G34">
            <v>0.34878999999999999</v>
          </cell>
        </row>
        <row r="35">
          <cell r="F35">
            <v>4.68</v>
          </cell>
          <cell r="G35">
            <v>5.6909999999999998</v>
          </cell>
        </row>
        <row r="36">
          <cell r="F36">
            <v>2.1303750000000004</v>
          </cell>
          <cell r="G36">
            <v>2.1581799999999998</v>
          </cell>
        </row>
        <row r="37">
          <cell r="F37">
            <v>0.76400000000000068</v>
          </cell>
          <cell r="G37">
            <v>0.74351999999999996</v>
          </cell>
        </row>
        <row r="38">
          <cell r="F38">
            <v>0</v>
          </cell>
          <cell r="G38">
            <v>0</v>
          </cell>
        </row>
        <row r="39">
          <cell r="G39">
            <v>3.96</v>
          </cell>
        </row>
        <row r="40">
          <cell r="G40">
            <v>0</v>
          </cell>
        </row>
        <row r="41">
          <cell r="G41">
            <v>6.09</v>
          </cell>
        </row>
        <row r="42">
          <cell r="G42">
            <v>1.78</v>
          </cell>
        </row>
        <row r="43">
          <cell r="G43">
            <v>2.9508000000000001</v>
          </cell>
        </row>
        <row r="44">
          <cell r="G44">
            <v>16.45091</v>
          </cell>
        </row>
        <row r="45">
          <cell r="G45">
            <v>0.93152999999999997</v>
          </cell>
        </row>
        <row r="46">
          <cell r="G46">
            <v>0.318</v>
          </cell>
        </row>
        <row r="47">
          <cell r="G47">
            <v>0.24</v>
          </cell>
        </row>
        <row r="48">
          <cell r="G48">
            <v>7.0397100000000004</v>
          </cell>
        </row>
        <row r="49">
          <cell r="G49">
            <v>1.65957</v>
          </cell>
        </row>
        <row r="50">
          <cell r="G50">
            <v>1.7565599999999999</v>
          </cell>
        </row>
        <row r="51">
          <cell r="G51">
            <v>1.3180000000000001</v>
          </cell>
        </row>
        <row r="54">
          <cell r="F54">
            <v>145.56104999999994</v>
          </cell>
        </row>
        <row r="65">
          <cell r="C65">
            <v>14.71935</v>
          </cell>
        </row>
        <row r="80">
          <cell r="I80">
            <v>204.39695</v>
          </cell>
        </row>
      </sheetData>
      <sheetData sheetId="21"/>
      <sheetData sheetId="22"/>
      <sheetData sheetId="23"/>
      <sheetData sheetId="24">
        <row r="105">
          <cell r="BC105">
            <v>12.829384382499997</v>
          </cell>
        </row>
      </sheetData>
      <sheetData sheetId="25"/>
      <sheetData sheetId="26"/>
      <sheetData sheetId="27">
        <row r="5">
          <cell r="AF5">
            <v>6.42</v>
          </cell>
        </row>
        <row r="7">
          <cell r="AF7">
            <v>2</v>
          </cell>
        </row>
        <row r="23">
          <cell r="AF23">
            <v>0</v>
          </cell>
        </row>
      </sheetData>
      <sheetData sheetId="28"/>
      <sheetData sheetId="29"/>
      <sheetData sheetId="30"/>
      <sheetData sheetId="31"/>
      <sheetData sheetId="32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3B2A0-A728-456A-9DE7-07B4E685D5A4}">
  <sheetPr>
    <tabColor rgb="FF00B050"/>
    <pageSetUpPr fitToPage="1"/>
  </sheetPr>
  <dimension ref="A1:AB158"/>
  <sheetViews>
    <sheetView showGridLines="0" tabSelected="1" view="pageBreakPreview" topLeftCell="A61" zoomScale="70" zoomScaleSheetLayoutView="70" workbookViewId="0">
      <selection activeCell="I73" sqref="I73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45404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45405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45404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11.780999999999999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0</v>
      </c>
      <c r="G20" s="73">
        <f>'[1]Form-1_AnticipatedVsActual_BI'!G10</f>
        <v>0</v>
      </c>
      <c r="H20" s="74">
        <f>'[1]Form-1_AnticipatedVsActual_BI'!H10</f>
        <v>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11.24</v>
      </c>
      <c r="G21" s="80">
        <f>'[1]Form-1_AnticipatedVsActual_BI'!G11</f>
        <v>11.06</v>
      </c>
      <c r="H21" s="81">
        <f>'[1]Form-1_AnticipatedVsActual_BI'!H11</f>
        <v>86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14.355</v>
      </c>
      <c r="G22" s="84">
        <f>'[1]Form-1_AnticipatedVsActual_BI'!G12</f>
        <v>11.26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2.3650000000000002</v>
      </c>
      <c r="G23" s="84">
        <f>'[1]Form-1_AnticipatedVsActual_BI'!G13</f>
        <v>2.74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1.2725</v>
      </c>
      <c r="G24" s="84">
        <f>'[1]Form-1_AnticipatedVsActual_BI'!G14</f>
        <v>0.9</v>
      </c>
      <c r="H24" s="88">
        <f>'[1]Form-1_AnticipatedVsActual_BI'!H14</f>
        <v>11.5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1.2</v>
      </c>
      <c r="G25" s="89">
        <f>'[1]Form-1_AnticipatedVsActual_BI'!G15</f>
        <v>1.63</v>
      </c>
      <c r="H25" s="86">
        <f>'[1]Form-1_AnticipatedVsActual_BI'!H15</f>
        <v>9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2.4</v>
      </c>
      <c r="G26" s="84">
        <f>'[1]Form-1_AnticipatedVsActual_BI'!G16</f>
        <v>0.85</v>
      </c>
      <c r="H26" s="88">
        <f>'[1]Form-1_AnticipatedVsActual_BI'!H16</f>
        <v>4.2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2.4</v>
      </c>
      <c r="G27" s="84">
        <f>'[1]Form-1_AnticipatedVsActual_BI'!G17</f>
        <v>2.13</v>
      </c>
      <c r="H27" s="88">
        <f>'[1]Form-1_AnticipatedVsActual_BI'!H17</f>
        <v>10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1.38</v>
      </c>
      <c r="H28" s="88">
        <f>'[1]Form-1_AnticipatedVsActual_BI'!H18</f>
        <v>6.05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1.7450000000000001</v>
      </c>
      <c r="G29" s="84">
        <f>'[1]Form-1_AnticipatedVsActual_BI'!G19</f>
        <v>0.98</v>
      </c>
      <c r="H29" s="88">
        <f>'[1]Form-1_AnticipatedVsActual_BI'!H19</f>
        <v>5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0.12</v>
      </c>
      <c r="G30" s="84">
        <f>'[1]Form-1_AnticipatedVsActual_BI'!G20</f>
        <v>0.72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0.12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91.993139387499994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0.25440000000000035</v>
      </c>
      <c r="G32" s="84">
        <f>'[1]Form-1_AnticipatedVsActual_BI'!G22</f>
        <v>2.12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38.671899999999994</v>
      </c>
      <c r="G33" s="94">
        <f t="shared" si="0"/>
        <v>35.769999999999996</v>
      </c>
      <c r="H33" s="94">
        <f t="shared" si="0"/>
        <v>230.75</v>
      </c>
      <c r="I33" s="95"/>
      <c r="J33" s="87"/>
      <c r="K33" s="91" t="s">
        <v>44</v>
      </c>
      <c r="L33" s="91"/>
      <c r="N33" s="92">
        <f>G33+G43+I44+G41-AA61-AB61-3</f>
        <v>115.02481499999999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11.88</v>
      </c>
      <c r="G36" s="113">
        <f>I36*0.88</f>
        <v>9.4863999999999997</v>
      </c>
      <c r="H36" s="114">
        <f>'[1]Form-1_AnticipatedVsActual_BI'!$H$28</f>
        <v>220</v>
      </c>
      <c r="I36" s="115">
        <f>'[1]Form-1_AnticipatedVsActual_BI'!$G$28</f>
        <v>10.78</v>
      </c>
      <c r="J36" s="87"/>
      <c r="K36" s="92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1.6199999999999999</v>
      </c>
      <c r="G37" s="80">
        <f>I36*0.12</f>
        <v>1.2935999999999999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0.71279999999999966</v>
      </c>
      <c r="G38" s="125">
        <f>I38*0.2</f>
        <v>1.1539999999999999</v>
      </c>
      <c r="H38" s="125">
        <f>'[1]Form-1_AnticipatedVsActual_BI'!$H$29</f>
        <v>45</v>
      </c>
      <c r="I38" s="126">
        <f>'[1]Form-1_AnticipatedVsActual_BI'!$G$29</f>
        <v>5.77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'[1]Form-1_AnticipatedVsActual_BI'!F54*0.2</f>
        <v>29.11220999999999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3.3</v>
      </c>
      <c r="G41" s="89">
        <f>'[1]Form-1_AnticipatedVsActual_BI'!G30*(0.9925)</f>
        <v>3.2653250000000003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5.4390000000000018</v>
      </c>
      <c r="G42" s="89">
        <f>'[1]Form-1_AnticipatedVsActual_BI'!G31*(0.9925)</f>
        <v>5.4488250000000003</v>
      </c>
      <c r="H42" s="86">
        <f>'[1]Form-1_AnticipatedVsActual_BI'!H31</f>
        <v>81.400000000000006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45.22</v>
      </c>
      <c r="G43" s="136">
        <f>'[1]Form-1_AnticipatedVsActual_BI'!G24+'[1]Form-1_AnticipatedVsActual_BI'!G25+'[1]Form-1_AnticipatedVsActual_BI'!G32</f>
        <v>45.6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4.8012393874999981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3.085653534</v>
      </c>
      <c r="H44" s="81">
        <v>55</v>
      </c>
      <c r="I44" s="141">
        <f>SUM('[1]Form-1_AnticipatedVsActual_BI'!G33:G52) -SUM('[1]Form-1_AnticipatedVsActual_BI'!G42)</f>
        <v>55.930399999999999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35.769999999999996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10.78</v>
      </c>
      <c r="E47" s="161"/>
      <c r="F47" s="162" t="s">
        <v>73</v>
      </c>
      <c r="G47" s="163" t="s">
        <v>74</v>
      </c>
      <c r="H47" s="164">
        <f>ABS('[1]Report_Daily Hrly Load Sheet '!AB116/100)</f>
        <v>0</v>
      </c>
      <c r="I47" s="41">
        <f>ABS('[1]Report_Daily Hrly Load Sheet '!AC116/100)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7.6386000000000003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</f>
        <v>1.78</v>
      </c>
      <c r="E49" s="167"/>
      <c r="F49" s="162"/>
      <c r="G49" s="168" t="s">
        <v>77</v>
      </c>
      <c r="H49" s="169">
        <f>ABS('[1]Report_Daily Hrly Load Sheet '!AB117/100)</f>
        <v>2.9125000000000001</v>
      </c>
      <c r="I49" s="170">
        <f>ABS('[1]Report_Daily Hrly Load Sheet '!AC117/100)</f>
        <v>2.9125000000000001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45.6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0.55814999999999992</v>
      </c>
      <c r="E51" s="167"/>
      <c r="F51" s="176"/>
      <c r="G51" s="128" t="s">
        <v>79</v>
      </c>
      <c r="H51" s="128"/>
      <c r="I51" s="177">
        <f>I47+I49</f>
        <v>2.9125000000000001</v>
      </c>
      <c r="J51" s="87"/>
    </row>
    <row r="52" spans="1:28" ht="18" customHeight="1" x14ac:dyDescent="0.2">
      <c r="A52" s="151">
        <v>7</v>
      </c>
      <c r="B52" s="175" t="str">
        <f>'[1]Report_Daily Hrly Load Sheet '!$B$112</f>
        <v>SECI-Solar (LTA PURCHASE)</v>
      </c>
      <c r="C52" s="166"/>
      <c r="D52" s="88">
        <f>'[1]Report_Daily Hrly Load Sheet '!$AC$112/100</f>
        <v>1.2204999999999999</v>
      </c>
      <c r="E52" s="178"/>
      <c r="F52" s="152" t="str">
        <f>IF(I52=0,"",'[1]Report_Daily Hrly Load Sheet '!B119)</f>
        <v/>
      </c>
      <c r="G52" s="153"/>
      <c r="H52" s="78">
        <f>'[1]Report_Daily Hrly Load Sheet '!AB119/100</f>
        <v>0</v>
      </c>
      <c r="I52" s="41">
        <f>'[1]Report_Daily Hrly Load Sheet '!AC119/100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148.15553597750005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2.9211444340000003</v>
      </c>
      <c r="E54" s="178"/>
      <c r="F54" s="152" t="str">
        <f>'[1]Report_Daily Hrly Load Sheet '!B120</f>
        <v>BRPL THROUGH MPL</v>
      </c>
      <c r="G54" s="153"/>
      <c r="H54" s="78">
        <f>'[1]Report_Daily Hrly Load Sheet '!AB120/100</f>
        <v>0</v>
      </c>
      <c r="I54" s="41">
        <f>'[1]Report_Daily Hrly Load Sheet '!AC120/100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'[1]Form-1_AnticipatedVsActual_BI'!$C$65</f>
        <v>14.71935</v>
      </c>
      <c r="E55" s="178"/>
      <c r="F55" s="152" t="str">
        <f>'[1]Report_Daily Hrly Load Sheet '!B121</f>
        <v>BYPL THROUGH APPCPL</v>
      </c>
      <c r="G55" s="153"/>
      <c r="H55" s="78">
        <f>'[1]Report_Daily Hrly Load Sheet '!AB121/100</f>
        <v>0</v>
      </c>
      <c r="I55" s="41">
        <f>'[1]Report_Daily Hrly Load Sheet '!AC121/100</f>
        <v>0</v>
      </c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268.58513041150007</v>
      </c>
      <c r="E56" s="178"/>
      <c r="F56" s="152" t="str">
        <f>'[1]Report_Daily Hrly Load Sheet '!B122</f>
        <v>BRPL THROUGH APPCPL</v>
      </c>
      <c r="G56" s="153"/>
      <c r="H56" s="78">
        <f>'[1]Report_Daily Hrly Load Sheet '!AB122/100</f>
        <v>0</v>
      </c>
      <c r="I56" s="41">
        <f>'[1]Report_Daily Hrly Load Sheet '!AC122/100</f>
        <v>0</v>
      </c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81.787555425000022</v>
      </c>
      <c r="E57" s="178"/>
      <c r="F57" s="152" t="str">
        <f>'[1]Report_Daily Hrly Load Sheet '!B123</f>
        <v>PSPCL THROUGH APPCPL &amp; PTC</v>
      </c>
      <c r="G57" s="153"/>
      <c r="H57" s="78">
        <f>'[1]Report_Daily Hrly Load Sheet '!AB123/100</f>
        <v>0</v>
      </c>
      <c r="I57" s="41">
        <f>'[1]Report_Daily Hrly Load Sheet '!AC123/100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Rs.6.42</v>
      </c>
      <c r="C58" s="182"/>
      <c r="D58" s="88">
        <f>[1]Report_GoHP!$CP$101</f>
        <v>40.238849999999978</v>
      </c>
      <c r="E58" s="183"/>
      <c r="F58" s="152" t="str">
        <f>'[1]Report_Daily Hrly Load Sheet '!B124</f>
        <v>BYPL THROUGH  STATKRAFT</v>
      </c>
      <c r="G58" s="153"/>
      <c r="H58" s="78">
        <f>'[1]Report_Daily Hrly Load Sheet '!AB124/100</f>
        <v>0</v>
      </c>
      <c r="I58" s="41">
        <f>'[1]Report_Daily Hrly Load Sheet '!AC124/100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</f>
        <v>41.498300000000015</v>
      </c>
      <c r="E59" s="183"/>
      <c r="F59" s="152" t="str">
        <f>'[1]Report_Daily Hrly Load Sheet '!B125</f>
        <v>PUNJAB THROUGH APPCPL</v>
      </c>
      <c r="G59" s="153"/>
      <c r="H59" s="78">
        <f>'[1]Report_Daily Hrly Load Sheet '!AB125/100</f>
        <v>0</v>
      </c>
      <c r="I59" s="41">
        <f>'[1]Report_Daily Hrly Load Sheet '!AC125/100</f>
        <v>0</v>
      </c>
      <c r="J59" s="179"/>
      <c r="L59" s="184"/>
      <c r="O59" s="92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6.4375000000000002E-2</v>
      </c>
      <c r="E60" s="183"/>
      <c r="F60" s="152" t="str">
        <f>'[1]Report_Daily Hrly Load Sheet '!B126</f>
        <v>BYPL THROUGH  MPL</v>
      </c>
      <c r="G60" s="153"/>
      <c r="H60" s="78">
        <f>'[1]Report_Daily Hrly Load Sheet '!AB126/100</f>
        <v>0</v>
      </c>
      <c r="I60" s="41">
        <f>'[1]Report_Daily Hrly Load Sheet '!AC126/100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</f>
        <v>5.0405425000029425E-2</v>
      </c>
      <c r="E61" s="178"/>
      <c r="F61" s="152" t="str">
        <f>'[1]Report_Daily Hrly Load Sheet '!B127</f>
        <v>AS &amp; WHEN</v>
      </c>
      <c r="G61" s="153"/>
      <c r="H61" s="78">
        <f>'[1]Report_Daily Hrly Load Sheet '!AB127/100</f>
        <v>0</v>
      </c>
      <c r="I61" s="41">
        <f>'[1]Report_Daily Hrly Load Sheet '!AC127/100</f>
        <v>0</v>
      </c>
      <c r="J61" s="179"/>
      <c r="AA61" s="92">
        <f>'[1]Form-1_AnticipatedVsActual_BI'!G41</f>
        <v>6.09</v>
      </c>
      <c r="AB61" s="92">
        <f>'[1]Form-1_AnticipatedVsActual_BI'!G44</f>
        <v>16.45091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6.7294250000000027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-0.27590174240000054</v>
      </c>
      <c r="E63" s="192"/>
      <c r="F63" s="152" t="str">
        <f>'[1]Report_Daily Hrly Load Sheet '!B128</f>
        <v>WEST BENGAL THROUGH IPCL</v>
      </c>
      <c r="G63" s="153"/>
      <c r="H63" s="78">
        <f>'[1]Report_Daily Hrly Load Sheet '!AB128/100</f>
        <v>0</v>
      </c>
      <c r="I63" s="78">
        <f>'[1]Report_Daily Hrly Load Sheet '!AC128/100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228.34628041150009</v>
      </c>
      <c r="E64" s="178"/>
      <c r="F64" s="152" t="str">
        <f>'[1]Report_Daily Hrly Load Sheet '!B129</f>
        <v>MEGHALAYA THROUGH KEIPL</v>
      </c>
      <c r="G64" s="153"/>
      <c r="H64" s="78">
        <f>'[1]Report_Daily Hrly Load Sheet '!AB129/100</f>
        <v>0</v>
      </c>
      <c r="I64" s="78">
        <f>'[1]Report_Daily Hrly Load Sheet '!AC129/100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'!B130</f>
        <v>WEST BENGAL THROUGH IPCL</v>
      </c>
      <c r="G65" s="153"/>
      <c r="H65" s="78">
        <f>'[1]Report_Daily Hrly Load Sheet '!AB130/100</f>
        <v>0</v>
      </c>
      <c r="I65" s="78">
        <f>'[1]Report_Daily Hrly Load Sheet '!AC130/100</f>
        <v>0</v>
      </c>
      <c r="J65" s="179"/>
    </row>
    <row r="66" spans="1:19" ht="39.75" customHeight="1" x14ac:dyDescent="0.2">
      <c r="A66" s="151"/>
      <c r="B66" s="166" t="str">
        <f>'[1]Report_Daily Hrly Load Sheet '!$B$101</f>
        <v>Market Purchase  (OA Consumers)</v>
      </c>
      <c r="C66" s="78">
        <f>'[1]Report_Daily Hrly Load Sheet '!$AB$101/100</f>
        <v>0</v>
      </c>
      <c r="D66" s="84">
        <f>'[1]Report_Daily Hrly Load Sheet '!$AC$101/100</f>
        <v>0</v>
      </c>
      <c r="E66" s="178"/>
      <c r="F66" s="152" t="str">
        <f>IF(I66=0,"",'[1]Report_Daily Hrly Load Sheet '!B134)</f>
        <v/>
      </c>
      <c r="G66" s="153"/>
      <c r="H66" s="78">
        <f>'[1]Report_Daily Hrly Load Sheet '!AB134/100</f>
        <v>0</v>
      </c>
      <c r="I66" s="41">
        <f>'[1]Report_Daily Hrly Load Sheet '!AC134/100</f>
        <v>0</v>
      </c>
      <c r="J66" s="179"/>
      <c r="K66" s="198">
        <f>I71-155.701</f>
        <v>-152.7885</v>
      </c>
    </row>
    <row r="67" spans="1:19" ht="47.25" customHeight="1" x14ac:dyDescent="0.25">
      <c r="A67" s="151"/>
      <c r="B67" s="166" t="str">
        <f>'[1]Report_Daily Hrly Load Sheet '!$B$102&amp;" @ "&amp;'[1]Form-6_ImportExport'!AF7</f>
        <v>HPSEBL Import Through IEX  @ 2</v>
      </c>
      <c r="C67" s="78">
        <f>'[1]Report_Daily Hrly Load Sheet '!$AB$102/100</f>
        <v>41.547700000000006</v>
      </c>
      <c r="D67" s="84">
        <f>'[1]Report_Daily Hrly Load Sheet '!$AC$102/100</f>
        <v>40.081066190000008</v>
      </c>
      <c r="E67" s="178"/>
      <c r="F67" s="152" t="str">
        <f>IF(I67=0,"",'[1]Report_Daily Hrly Load Sheet '!B135)</f>
        <v/>
      </c>
      <c r="G67" s="153"/>
      <c r="H67" s="78">
        <f>'[1]Report_Daily Hrly Load Sheet '!AB135/100</f>
        <v>0</v>
      </c>
      <c r="I67" s="41">
        <f>'[1]Report_Daily Hrly Load Sheet '!AC135/100</f>
        <v>0</v>
      </c>
      <c r="J67" s="199"/>
    </row>
    <row r="68" spans="1:19" ht="29.45" customHeight="1" x14ac:dyDescent="0.2">
      <c r="A68" s="151"/>
      <c r="B68" s="166" t="str">
        <f>'[1]Report_Daily Hrly Load Sheet '!B103</f>
        <v>Import through RTM IEX</v>
      </c>
      <c r="C68" s="78">
        <f>'[1]Report_Daily Hrly Load Sheet '!AB103/100</f>
        <v>44.524999999999999</v>
      </c>
      <c r="D68" s="84">
        <f>'[1]Report_Daily Hrly Load Sheet '!AC103/100</f>
        <v>42.953267500000003</v>
      </c>
      <c r="E68" s="178"/>
      <c r="F68" s="152" t="str">
        <f>IF(I68=0,"",'[1]Report_Daily Hrly Load Sheet '!B136)</f>
        <v/>
      </c>
      <c r="G68" s="153"/>
      <c r="H68" s="78">
        <f>'[1]Report_Daily Hrly Load Sheet '!AB136/100</f>
        <v>0</v>
      </c>
      <c r="I68" s="41">
        <f>'[1]Report_Daily Hrly Load Sheet '!AC136/100</f>
        <v>0</v>
      </c>
      <c r="J68" s="200"/>
    </row>
    <row r="69" spans="1:19" ht="29.45" customHeight="1" x14ac:dyDescent="0.2">
      <c r="A69" s="151"/>
      <c r="B69" s="166" t="str">
        <f>'[1]Report_Daily Hrly Load Sheet '!B104</f>
        <v>G DAM THROUGH HPSEBL</v>
      </c>
      <c r="C69" s="78">
        <f>'[1]Report_Daily Hrly Load Sheet '!AB104/100</f>
        <v>0</v>
      </c>
      <c r="D69" s="84">
        <f>'[1]Report_Daily Hrly Load Sheet '!AC104/100</f>
        <v>0</v>
      </c>
      <c r="E69" s="178"/>
      <c r="F69" s="152" t="str">
        <f>IF(I69=0,"",'[1]Report_Daily Hrly Load Sheet '!B137)</f>
        <v/>
      </c>
      <c r="G69" s="153"/>
      <c r="H69" s="78">
        <f>'[1]Report_Daily Hrly Load Sheet '!AB137/100</f>
        <v>0</v>
      </c>
      <c r="I69" s="41">
        <f>'[1]Report_Daily Hrly Load Sheet '!AC137/100</f>
        <v>0</v>
      </c>
      <c r="J69" s="200"/>
    </row>
    <row r="70" spans="1:19" ht="39" customHeight="1" x14ac:dyDescent="0.2">
      <c r="A70" s="151"/>
      <c r="B70" s="166" t="str">
        <f>'[1]Report_Daily Hrly Load Sheet '!B105</f>
        <v>GoHP to HPSEBL</v>
      </c>
      <c r="C70" s="78">
        <f>'[1]Report_Daily Hrly Load Sheet '!AB105/100</f>
        <v>0</v>
      </c>
      <c r="D70" s="84">
        <f>'[1]Report_Daily Hrly Load Sheet '!AC105/100</f>
        <v>0</v>
      </c>
      <c r="E70" s="178"/>
      <c r="F70" s="152" t="str">
        <f>IF(I70=0,"",'[1]Report_Daily Hrly Load Sheet '!B138)</f>
        <v/>
      </c>
      <c r="G70" s="153"/>
      <c r="H70" s="78">
        <f>'[1]Report_Daily Hrly Load Sheet '!AB138/100</f>
        <v>0</v>
      </c>
      <c r="I70" s="41">
        <f>'[1]Report_Daily Hrly Load Sheet '!AC138/100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35.25" customHeight="1" x14ac:dyDescent="0.2">
      <c r="A71" s="151"/>
      <c r="B71" s="166" t="str">
        <f>'[1]Report_Daily Hrly Load Sheet '!B106</f>
        <v>BRPL through APPCL</v>
      </c>
      <c r="C71" s="78">
        <f>'[1]Report_Daily Hrly Load Sheet '!AB106/100</f>
        <v>0</v>
      </c>
      <c r="D71" s="84">
        <f>'[1]Report_Daily Hrly Load Sheet '!AC106/100</f>
        <v>0</v>
      </c>
      <c r="E71" s="202">
        <v>22</v>
      </c>
      <c r="F71" s="203" t="s">
        <v>95</v>
      </c>
      <c r="G71" s="203"/>
      <c r="H71" s="204">
        <f>SUM(H47:H49,H52:H70)</f>
        <v>2.9125000000000001</v>
      </c>
      <c r="I71" s="205">
        <f>SUM(I47:I49,I52:I70)</f>
        <v>2.9125000000000001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36" customHeight="1" x14ac:dyDescent="0.2">
      <c r="A72" s="151"/>
      <c r="B72" s="166" t="str">
        <f>'[1]Report_Daily Hrly Load Sheet '!B107</f>
        <v>BRPL through MPL</v>
      </c>
      <c r="C72" s="78">
        <f>'[1]Report_Daily Hrly Load Sheet '!AB107/100</f>
        <v>0</v>
      </c>
      <c r="D72" s="84">
        <f>'[1]Report_Daily Hrly Load Sheet '!AC107/100</f>
        <v>0</v>
      </c>
      <c r="E72" s="202">
        <v>23</v>
      </c>
      <c r="F72" s="209" t="s">
        <v>102</v>
      </c>
      <c r="G72" s="209"/>
      <c r="H72" s="209"/>
      <c r="I72" s="210">
        <f>D64+D83-I71</f>
        <v>308.46811410150008</v>
      </c>
      <c r="J72" s="211"/>
      <c r="K72" s="206">
        <f>[1]Report_Actual_RTD!BC102</f>
        <v>49.87</v>
      </c>
      <c r="L72" s="206" t="str">
        <f>MID([1]Report_Actual_RTD!BA102,7,7)</f>
        <v>04.30</v>
      </c>
      <c r="M72" s="206">
        <f>[1]Report_Actual_RTD!BD102</f>
        <v>0</v>
      </c>
      <c r="N72" s="206">
        <f>[1]Report_Actual_RTD!BF102</f>
        <v>13.628880999999978</v>
      </c>
      <c r="O72" s="207">
        <f>[1]Report_Actual_RTD!BG102</f>
        <v>50.12</v>
      </c>
      <c r="P72" s="207" t="str">
        <f>MID([1]Report_Actual_RTD!BA101,7,7)</f>
        <v>17.15</v>
      </c>
      <c r="Q72" s="207">
        <f>[1]Report_Actual_RTD!BH102</f>
        <v>36.750873999999953</v>
      </c>
      <c r="R72" s="207">
        <f>[1]Report_Actual_RTD!BJ102</f>
        <v>0</v>
      </c>
      <c r="S72" s="208">
        <f>I78</f>
        <v>50.004375000000017</v>
      </c>
    </row>
    <row r="73" spans="1:19" ht="33.75" customHeight="1" x14ac:dyDescent="0.2">
      <c r="A73" s="151"/>
      <c r="B73" s="166" t="str">
        <f>'[1]Report_Daily Hrly Load Sheet '!B108</f>
        <v xml:space="preserve">BRPL through MPL </v>
      </c>
      <c r="C73" s="78">
        <f>'[1]Report_Daily Hrly Load Sheet '!AB108/100</f>
        <v>0</v>
      </c>
      <c r="D73" s="84">
        <f>'[1]Report_Daily Hrly Load Sheet '!AC108/100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311.20749999999998</v>
      </c>
      <c r="J73" s="211"/>
    </row>
    <row r="74" spans="1:19" ht="39" customHeight="1" x14ac:dyDescent="0.2">
      <c r="A74" s="151"/>
      <c r="B74" s="166" t="str">
        <f>'[1]Report_Daily Hrly Load Sheet '!B109</f>
        <v>MEJA</v>
      </c>
      <c r="C74" s="78">
        <f>'[1]Report_Daily Hrly Load Sheet '!AB109/100</f>
        <v>0</v>
      </c>
      <c r="D74" s="84">
        <f>'[1]Report_Daily Hrly Load Sheet '!AC109/100</f>
        <v>0</v>
      </c>
      <c r="E74" s="202">
        <v>25</v>
      </c>
      <c r="F74" s="209" t="s">
        <v>104</v>
      </c>
      <c r="G74" s="209"/>
      <c r="H74" s="209"/>
      <c r="I74" s="41">
        <f>I72-I73</f>
        <v>-2.7393858984999042</v>
      </c>
    </row>
    <row r="75" spans="1:19" ht="41.25" customHeight="1" x14ac:dyDescent="0.2">
      <c r="A75" s="151"/>
      <c r="B75" s="166" t="str">
        <f>'[1]Report_Daily Hrly Load Sheet '!B110</f>
        <v>PUNJAB through APPCPL</v>
      </c>
      <c r="C75" s="78">
        <f>'[1]Report_Daily Hrly Load Sheet '!AB110/100</f>
        <v>0</v>
      </c>
      <c r="D75" s="84">
        <f>'[1]Report_Daily Hrly Load Sheet '!AC110/100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3.28 , 3.76 &amp; 2.92</v>
      </c>
      <c r="J75" s="212"/>
      <c r="N75" s="11" t="s">
        <v>106</v>
      </c>
      <c r="O75" s="193" t="s">
        <v>107</v>
      </c>
      <c r="P75" s="193"/>
    </row>
    <row r="76" spans="1:19" ht="34.5" customHeight="1" x14ac:dyDescent="0.2">
      <c r="A76" s="151"/>
      <c r="B76" s="166" t="str">
        <f>'[1]Report_Daily Hrly Load Sheet '!B111</f>
        <v>IEXL ( JPL-2 &amp; DBPL &amp; OPGPGUNIT1TN)</v>
      </c>
      <c r="C76" s="78">
        <f>'[1]Report_Daily Hrly Load Sheet '!AB111/100</f>
        <v>0</v>
      </c>
      <c r="D76" s="84">
        <f>'[1]Report_Daily Hrly Load Sheet '!AC111/100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'!$AB$86/100</f>
        <v>3.9580000000000002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'!B113</f>
        <v>BYPL through APPCPL</v>
      </c>
      <c r="C77" s="78">
        <f>'[1]Report_Daily Hrly Load Sheet '!AB113/100</f>
        <v>0</v>
      </c>
      <c r="D77" s="78">
        <f>'[1]Report_Daily Hrly Load Sheet '!AC113/100</f>
        <v>0</v>
      </c>
      <c r="E77" s="202">
        <v>28</v>
      </c>
      <c r="F77" s="209" t="s">
        <v>111</v>
      </c>
      <c r="G77" s="209"/>
      <c r="H77" s="209"/>
      <c r="I77" s="41">
        <f>I73+I76</f>
        <v>315.16550000000001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50.12 at 17.15 Hrs, Min.Freq. 49.87 at 04.30 Hrs)</v>
      </c>
      <c r="G78" s="213"/>
      <c r="H78" s="153"/>
      <c r="I78" s="41">
        <f>[1]Report_Actual_RTD!$C$101</f>
        <v>50.004375000000017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07.30 Hrs.) </v>
      </c>
      <c r="G79" s="209"/>
      <c r="H79" s="209"/>
      <c r="I79" s="215">
        <f>[1]Report_Actual_RTD!$B$104</f>
        <v>1647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03.30 Hrs.) </v>
      </c>
      <c r="G80" s="209"/>
      <c r="H80" s="209"/>
      <c r="I80" s="215">
        <f>[1]Report_Actual_RTD!$B$106</f>
        <v>940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27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86.072699999999998</v>
      </c>
      <c r="D83" s="224">
        <f>SUM(D66:D82)</f>
        <v>83.034333690000011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 Lacs,  Avg. Rate: 0)</v>
      </c>
      <c r="H83" s="228"/>
      <c r="I83" s="170">
        <f>I81+I82</f>
        <v>0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12.829384382499997</v>
      </c>
      <c r="E84" s="229"/>
      <c r="F84" s="230" t="s">
        <v>116</v>
      </c>
      <c r="G84" s="231"/>
      <c r="H84" s="231"/>
      <c r="I84" s="232">
        <f>'[1]Form-1_AnticipatedVsActual_BI'!I80</f>
        <v>204.39695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215.51689602900009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101.5686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148.15553597750005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14.71935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40.238849999999978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-0.27590174240000054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-2.7393858984999042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93.93</v>
      </c>
      <c r="C121" s="299">
        <f>$I$73</f>
        <v>311.20749999999998</v>
      </c>
      <c r="D121" s="300">
        <f>$I$79</f>
        <v>1647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6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2024-04-22T20:53:48Z</dcterms:created>
  <dcterms:modified xsi:type="dcterms:W3CDTF">2024-04-22T20:53:55Z</dcterms:modified>
</cp:coreProperties>
</file>