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Desktop\DEMANDDATA\SALE &amp; PURCHASE\"/>
    </mc:Choice>
  </mc:AlternateContent>
  <xr:revisionPtr revIDLastSave="0" documentId="8_{8D38ED06-9E55-40CA-AF36-235DC8AD6EC3}" xr6:coauthVersionLast="36" xr6:coauthVersionMax="36" xr10:uidLastSave="{00000000-0000-0000-0000-000000000000}"/>
  <bookViews>
    <workbookView xWindow="0" yWindow="0" windowWidth="28800" windowHeight="12105" xr2:uid="{CC81E375-47FD-42F7-89C8-F93575D908AC}"/>
  </bookViews>
  <sheets>
    <sheet name="Month Wise Detail Fy2022-23" sheetId="1" r:id="rId1"/>
  </sheets>
  <definedNames>
    <definedName name="_xlnm.Print_Area" localSheetId="0">'Month Wise Detail Fy2022-23'!$A$1:$BA$27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8" i="1" l="1"/>
  <c r="AR18" i="1"/>
  <c r="AS18" i="1" s="1"/>
  <c r="AQ18" i="1"/>
  <c r="AN18" i="1"/>
  <c r="AM18" i="1"/>
  <c r="AJ18" i="1"/>
  <c r="AG18" i="1"/>
  <c r="AD18" i="1"/>
  <c r="AA18" i="1"/>
  <c r="X18" i="1"/>
  <c r="W18" i="1"/>
  <c r="V18" i="1"/>
  <c r="U18" i="1" s="1"/>
  <c r="T18" i="1"/>
  <c r="Q18" i="1"/>
  <c r="P18" i="1"/>
  <c r="O18" i="1"/>
  <c r="L18" i="1"/>
  <c r="I18" i="1"/>
  <c r="G18" i="1"/>
  <c r="F18" i="1"/>
  <c r="C18" i="1"/>
  <c r="B18" i="1"/>
  <c r="AT17" i="1"/>
  <c r="AS17" i="1"/>
  <c r="AP17" i="1"/>
  <c r="AL17" i="1"/>
  <c r="AI17" i="1"/>
  <c r="AF17" i="1"/>
  <c r="AC17" i="1"/>
  <c r="Z17" i="1"/>
  <c r="V17" i="1"/>
  <c r="S17" i="1"/>
  <c r="N17" i="1"/>
  <c r="K17" i="1"/>
  <c r="H17" i="1"/>
  <c r="E17" i="1"/>
  <c r="AT16" i="1"/>
  <c r="AS16" i="1"/>
  <c r="AP16" i="1"/>
  <c r="AL16" i="1"/>
  <c r="AI16" i="1"/>
  <c r="AF16" i="1"/>
  <c r="AC16" i="1"/>
  <c r="Z16" i="1"/>
  <c r="V16" i="1"/>
  <c r="S16" i="1"/>
  <c r="N16" i="1"/>
  <c r="K16" i="1"/>
  <c r="H16" i="1"/>
  <c r="E16" i="1"/>
  <c r="AT15" i="1"/>
  <c r="AS15" i="1"/>
  <c r="AP15" i="1"/>
  <c r="AL15" i="1"/>
  <c r="AI15" i="1"/>
  <c r="AF15" i="1"/>
  <c r="AC15" i="1"/>
  <c r="Z15" i="1"/>
  <c r="V15" i="1"/>
  <c r="S15" i="1"/>
  <c r="N15" i="1"/>
  <c r="K15" i="1"/>
  <c r="H15" i="1"/>
  <c r="E15" i="1"/>
  <c r="AT14" i="1"/>
  <c r="AS14" i="1"/>
  <c r="AP14" i="1"/>
  <c r="AL14" i="1"/>
  <c r="AI14" i="1"/>
  <c r="AF14" i="1"/>
  <c r="AC14" i="1"/>
  <c r="Z14" i="1"/>
  <c r="V14" i="1"/>
  <c r="S14" i="1"/>
  <c r="N14" i="1"/>
  <c r="K14" i="1"/>
  <c r="H14" i="1"/>
  <c r="E14" i="1"/>
  <c r="AT13" i="1"/>
  <c r="AS13" i="1"/>
  <c r="AP13" i="1"/>
  <c r="AL13" i="1"/>
  <c r="AI13" i="1"/>
  <c r="AF13" i="1"/>
  <c r="AC13" i="1"/>
  <c r="Z13" i="1"/>
  <c r="V13" i="1"/>
  <c r="S13" i="1"/>
  <c r="N13" i="1"/>
  <c r="K13" i="1"/>
  <c r="H13" i="1"/>
  <c r="E13" i="1"/>
  <c r="AT12" i="1"/>
  <c r="AS12" i="1"/>
  <c r="AP12" i="1"/>
  <c r="AL12" i="1"/>
  <c r="AI12" i="1"/>
  <c r="AF12" i="1"/>
  <c r="AC12" i="1"/>
  <c r="Z12" i="1"/>
  <c r="V12" i="1"/>
  <c r="S12" i="1"/>
  <c r="N12" i="1"/>
  <c r="K12" i="1"/>
  <c r="H12" i="1"/>
  <c r="E12" i="1"/>
  <c r="AT11" i="1"/>
  <c r="AS11" i="1"/>
  <c r="AP11" i="1"/>
  <c r="AL11" i="1"/>
  <c r="AI11" i="1"/>
  <c r="AF11" i="1"/>
  <c r="AC11" i="1"/>
  <c r="Z11" i="1"/>
  <c r="V11" i="1"/>
  <c r="S11" i="1"/>
  <c r="N11" i="1"/>
  <c r="K11" i="1"/>
  <c r="H11" i="1"/>
  <c r="E11" i="1"/>
  <c r="AT10" i="1"/>
  <c r="AS10" i="1"/>
  <c r="AP10" i="1"/>
  <c r="AL10" i="1"/>
  <c r="AI10" i="1"/>
  <c r="AF10" i="1"/>
  <c r="AC10" i="1"/>
  <c r="Z10" i="1"/>
  <c r="V10" i="1"/>
  <c r="S10" i="1"/>
  <c r="N10" i="1"/>
  <c r="K10" i="1"/>
  <c r="H10" i="1"/>
  <c r="E10" i="1"/>
  <c r="AT9" i="1"/>
  <c r="AS9" i="1"/>
  <c r="AP9" i="1"/>
  <c r="AL9" i="1"/>
  <c r="AI9" i="1"/>
  <c r="AF9" i="1"/>
  <c r="AC9" i="1"/>
  <c r="Z9" i="1"/>
  <c r="V9" i="1"/>
  <c r="S9" i="1"/>
  <c r="N9" i="1"/>
  <c r="K9" i="1"/>
  <c r="H9" i="1"/>
  <c r="E9" i="1"/>
  <c r="AT8" i="1"/>
  <c r="AS8" i="1"/>
  <c r="AP8" i="1"/>
  <c r="AP18" i="1" s="1"/>
  <c r="AO18" i="1" s="1"/>
  <c r="AL8" i="1"/>
  <c r="AI8" i="1"/>
  <c r="AF8" i="1"/>
  <c r="AC8" i="1"/>
  <c r="Z8" i="1"/>
  <c r="V8" i="1"/>
  <c r="S8" i="1"/>
  <c r="N8" i="1"/>
  <c r="K8" i="1"/>
  <c r="H8" i="1"/>
  <c r="E8" i="1"/>
  <c r="AT7" i="1"/>
  <c r="AS7" i="1"/>
  <c r="AP7" i="1"/>
  <c r="AL7" i="1"/>
  <c r="AI7" i="1"/>
  <c r="AF7" i="1"/>
  <c r="AC7" i="1"/>
  <c r="AC18" i="1" s="1"/>
  <c r="AB18" i="1" s="1"/>
  <c r="Z7" i="1"/>
  <c r="V7" i="1"/>
  <c r="S7" i="1"/>
  <c r="N7" i="1"/>
  <c r="K7" i="1"/>
  <c r="H7" i="1"/>
  <c r="H18" i="1" s="1"/>
  <c r="E7" i="1"/>
  <c r="E18" i="1" s="1"/>
  <c r="D18" i="1" s="1"/>
  <c r="AT6" i="1"/>
  <c r="AS6" i="1"/>
  <c r="AP6" i="1"/>
  <c r="AL6" i="1"/>
  <c r="AL18" i="1" s="1"/>
  <c r="AK18" i="1" s="1"/>
  <c r="AI6" i="1"/>
  <c r="AI18" i="1" s="1"/>
  <c r="AH18" i="1" s="1"/>
  <c r="AF6" i="1"/>
  <c r="AF18" i="1" s="1"/>
  <c r="AE18" i="1" s="1"/>
  <c r="AC6" i="1"/>
  <c r="Z6" i="1"/>
  <c r="Z18" i="1" s="1"/>
  <c r="Y18" i="1" s="1"/>
  <c r="V6" i="1"/>
  <c r="S6" i="1"/>
  <c r="S18" i="1" s="1"/>
  <c r="R18" i="1" s="1"/>
  <c r="N6" i="1"/>
  <c r="N18" i="1" s="1"/>
  <c r="M18" i="1" s="1"/>
  <c r="K6" i="1"/>
  <c r="K18" i="1" s="1"/>
  <c r="J18" i="1" s="1"/>
  <c r="H6" i="1"/>
  <c r="E6" i="1"/>
</calcChain>
</file>

<file path=xl/sharedStrings.xml><?xml version="1.0" encoding="utf-8"?>
<sst xmlns="http://schemas.openxmlformats.org/spreadsheetml/2006/main" count="82" uniqueCount="41">
  <si>
    <t>Month wise Abstract Sale/Purchase, Availablity &amp; Demand of the State of Hiamchal Pradesh FY 2022-23                                                                                                   Fig in LUs</t>
  </si>
  <si>
    <t xml:space="preserve">Month </t>
  </si>
  <si>
    <t xml:space="preserve">Availablity in the HP </t>
  </si>
  <si>
    <t xml:space="preserve">Sale of Power </t>
  </si>
  <si>
    <t xml:space="preserve">Puchase of Power </t>
  </si>
  <si>
    <t xml:space="preserve">Demand of the State </t>
  </si>
  <si>
    <t xml:space="preserve">Net Availablity </t>
  </si>
  <si>
    <t>OD (-)/UD(+)</t>
  </si>
  <si>
    <t>OD (-) / UD(+)</t>
  </si>
  <si>
    <t>HPSEBL</t>
  </si>
  <si>
    <t>GoHP</t>
  </si>
  <si>
    <t>IEX DAM</t>
  </si>
  <si>
    <t xml:space="preserve">IEX TAM </t>
  </si>
  <si>
    <t xml:space="preserve">IEX RTM </t>
  </si>
  <si>
    <t>IEX G-DAM/G-TAM</t>
  </si>
  <si>
    <t xml:space="preserve">RE  </t>
  </si>
  <si>
    <t>BANKING</t>
  </si>
  <si>
    <t>IEX RTM</t>
  </si>
  <si>
    <t>Other State / HPSEBL</t>
  </si>
  <si>
    <t>IEX TAM</t>
  </si>
  <si>
    <t xml:space="preserve">URS </t>
  </si>
  <si>
    <t xml:space="preserve">Banking </t>
  </si>
  <si>
    <t>ENERGY (LUs)</t>
  </si>
  <si>
    <t xml:space="preserve"> Average Rate (Rs/unit)</t>
  </si>
  <si>
    <t>Amount (Rs. In Lakh)</t>
  </si>
  <si>
    <t>ENERGY ( LUs)</t>
  </si>
  <si>
    <t>Average Rate (Rs/unit)</t>
  </si>
  <si>
    <t>Energy ( Lus)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</si>
  <si>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</si>
  <si>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</si>
  <si>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</si>
  <si>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</si>
  <si>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</si>
  <si>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</si>
  <si>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</si>
  <si>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</si>
  <si>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</si>
  <si>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</si>
  <si>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</si>
  <si>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</si>
  <si>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 (Mus)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</si>
</sst>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E670D-178C-4910-8A5D-4942377A37B2}">
  <sheetPr>
    <tabColor rgb="FFC00000"/>
    <pageSetUpPr fitToPage="1"/>
  </sheetPr>
  <dimension ref="A1:AU24"/>
  <sheetViews>
    <sheetView tabSelected="1" view="pageBreakPreview" topLeftCell="C9" zoomScaleSheetLayoutView="100" workbookViewId="0">
      <selection activeCell="AN20" sqref="AN20"/>
    </sheetView>
  </sheetViews>
  <sheetFormatPr defaultColWidth="9.140625" defaultRowHeight="15" x14ac:dyDescent="0.25"/>
  <cols>
    <col min="1" max="1" width="21.140625" customWidth="1"/>
    <col min="2" max="2" width="22.5703125" bestFit="1" customWidth="1"/>
    <col min="3" max="3" width="15.85546875" customWidth="1"/>
    <col min="4" max="4" width="20.5703125" bestFit="1" customWidth="1"/>
    <col min="5" max="5" width="20.5703125" customWidth="1"/>
    <col min="6" max="6" width="14.42578125" customWidth="1"/>
    <col min="7" max="7" width="20.5703125" bestFit="1" customWidth="1"/>
    <col min="8" max="8" width="20.5703125" customWidth="1"/>
    <col min="9" max="9" width="13.7109375" customWidth="1"/>
    <col min="10" max="10" width="20.5703125" bestFit="1" customWidth="1"/>
    <col min="11" max="11" width="20.5703125" customWidth="1"/>
    <col min="12" max="12" width="13.7109375" customWidth="1"/>
    <col min="13" max="13" width="20.5703125" bestFit="1" customWidth="1"/>
    <col min="14" max="14" width="20.5703125" customWidth="1"/>
    <col min="15" max="15" width="13.7109375" customWidth="1"/>
    <col min="16" max="16" width="15.42578125" bestFit="1" customWidth="1"/>
    <col min="17" max="18" width="13.7109375" customWidth="1"/>
    <col min="19" max="19" width="19.85546875" customWidth="1"/>
    <col min="20" max="22" width="19.42578125" customWidth="1"/>
    <col min="23" max="23" width="26.28515625" customWidth="1"/>
    <col min="24" max="24" width="21.28515625" customWidth="1"/>
    <col min="25" max="25" width="27.140625" bestFit="1" customWidth="1"/>
    <col min="26" max="26" width="27.140625" customWidth="1"/>
    <col min="27" max="29" width="21.7109375" customWidth="1"/>
    <col min="30" max="35" width="16.140625" customWidth="1"/>
    <col min="36" max="37" width="14.28515625" customWidth="1"/>
    <col min="38" max="38" width="18.28515625" customWidth="1"/>
    <col min="39" max="39" width="14.28515625" customWidth="1"/>
    <col min="40" max="42" width="16.42578125" customWidth="1"/>
    <col min="43" max="43" width="28" bestFit="1" customWidth="1"/>
    <col min="44" max="44" width="28" customWidth="1"/>
    <col min="45" max="45" width="29.28515625" hidden="1" customWidth="1"/>
  </cols>
  <sheetData>
    <row r="1" spans="1:47" ht="92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3"/>
    </row>
    <row r="2" spans="1:47" ht="76.5" customHeight="1" x14ac:dyDescent="0.25">
      <c r="A2" s="4" t="s">
        <v>1</v>
      </c>
      <c r="B2" s="5" t="s">
        <v>2</v>
      </c>
      <c r="C2" s="6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4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8" t="s">
        <v>5</v>
      </c>
      <c r="AR2" s="9" t="s">
        <v>6</v>
      </c>
      <c r="AS2" s="10" t="s">
        <v>7</v>
      </c>
      <c r="AT2" s="11" t="s">
        <v>8</v>
      </c>
      <c r="AU2" s="11"/>
    </row>
    <row r="3" spans="1:47" ht="57.75" customHeight="1" x14ac:dyDescent="0.25">
      <c r="A3" s="4"/>
      <c r="B3" s="5"/>
      <c r="C3" s="12" t="s">
        <v>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 t="s">
        <v>10</v>
      </c>
      <c r="R3" s="13"/>
      <c r="S3" s="13"/>
      <c r="T3" s="13"/>
      <c r="U3" s="13"/>
      <c r="V3" s="13"/>
      <c r="W3" s="13"/>
      <c r="X3" s="14" t="s">
        <v>9</v>
      </c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5" t="s">
        <v>10</v>
      </c>
      <c r="AO3" s="15"/>
      <c r="AP3" s="15"/>
      <c r="AQ3" s="8"/>
      <c r="AR3" s="16"/>
      <c r="AS3" s="10"/>
      <c r="AT3" s="11"/>
      <c r="AU3" s="11"/>
    </row>
    <row r="4" spans="1:47" ht="57.75" customHeight="1" x14ac:dyDescent="0.25">
      <c r="A4" s="4"/>
      <c r="B4" s="5"/>
      <c r="C4" s="17" t="s">
        <v>11</v>
      </c>
      <c r="D4" s="18"/>
      <c r="E4" s="19"/>
      <c r="F4" s="17" t="s">
        <v>12</v>
      </c>
      <c r="G4" s="18"/>
      <c r="H4" s="19"/>
      <c r="I4" s="17" t="s">
        <v>13</v>
      </c>
      <c r="J4" s="18"/>
      <c r="K4" s="19"/>
      <c r="L4" s="17" t="s">
        <v>14</v>
      </c>
      <c r="M4" s="18"/>
      <c r="N4" s="19"/>
      <c r="O4" s="20" t="s">
        <v>15</v>
      </c>
      <c r="P4" s="20" t="s">
        <v>16</v>
      </c>
      <c r="Q4" s="21" t="s">
        <v>11</v>
      </c>
      <c r="R4" s="22"/>
      <c r="S4" s="23"/>
      <c r="T4" s="21" t="s">
        <v>17</v>
      </c>
      <c r="U4" s="22"/>
      <c r="V4" s="23"/>
      <c r="W4" s="24" t="s">
        <v>18</v>
      </c>
      <c r="X4" s="25" t="s">
        <v>11</v>
      </c>
      <c r="Y4" s="26"/>
      <c r="Z4" s="27"/>
      <c r="AA4" s="25" t="s">
        <v>19</v>
      </c>
      <c r="AB4" s="26"/>
      <c r="AC4" s="27"/>
      <c r="AD4" s="25" t="s">
        <v>17</v>
      </c>
      <c r="AE4" s="26"/>
      <c r="AF4" s="27"/>
      <c r="AG4" s="25" t="s">
        <v>14</v>
      </c>
      <c r="AH4" s="26"/>
      <c r="AI4" s="27"/>
      <c r="AJ4" s="25" t="s">
        <v>20</v>
      </c>
      <c r="AK4" s="26"/>
      <c r="AL4" s="27"/>
      <c r="AM4" s="28" t="s">
        <v>21</v>
      </c>
      <c r="AN4" s="21" t="s">
        <v>13</v>
      </c>
      <c r="AO4" s="22"/>
      <c r="AP4" s="23"/>
      <c r="AQ4" s="8"/>
      <c r="AR4" s="16"/>
      <c r="AS4" s="10"/>
      <c r="AT4" s="11"/>
      <c r="AU4" s="11"/>
    </row>
    <row r="5" spans="1:47" ht="93.75" customHeight="1" x14ac:dyDescent="0.25">
      <c r="A5" s="4"/>
      <c r="B5" s="5"/>
      <c r="C5" s="29" t="s">
        <v>22</v>
      </c>
      <c r="D5" s="29" t="s">
        <v>23</v>
      </c>
      <c r="E5" s="29" t="s">
        <v>24</v>
      </c>
      <c r="F5" s="29" t="s">
        <v>25</v>
      </c>
      <c r="G5" s="29" t="s">
        <v>23</v>
      </c>
      <c r="H5" s="29" t="s">
        <v>24</v>
      </c>
      <c r="I5" s="29" t="s">
        <v>25</v>
      </c>
      <c r="J5" s="29" t="s">
        <v>23</v>
      </c>
      <c r="K5" s="29" t="s">
        <v>24</v>
      </c>
      <c r="L5" s="29" t="s">
        <v>22</v>
      </c>
      <c r="M5" s="29" t="s">
        <v>23</v>
      </c>
      <c r="N5" s="29" t="s">
        <v>24</v>
      </c>
      <c r="O5" s="29" t="s">
        <v>22</v>
      </c>
      <c r="P5" s="29" t="s">
        <v>22</v>
      </c>
      <c r="Q5" s="29" t="s">
        <v>22</v>
      </c>
      <c r="R5" s="29" t="s">
        <v>23</v>
      </c>
      <c r="S5" s="29" t="s">
        <v>24</v>
      </c>
      <c r="T5" s="29" t="s">
        <v>22</v>
      </c>
      <c r="U5" s="29" t="s">
        <v>23</v>
      </c>
      <c r="V5" s="29" t="s">
        <v>24</v>
      </c>
      <c r="W5" s="29" t="s">
        <v>22</v>
      </c>
      <c r="X5" s="28" t="s">
        <v>22</v>
      </c>
      <c r="Y5" s="30" t="s">
        <v>26</v>
      </c>
      <c r="Z5" s="30" t="s">
        <v>24</v>
      </c>
      <c r="AA5" s="30" t="s">
        <v>22</v>
      </c>
      <c r="AB5" s="30" t="s">
        <v>26</v>
      </c>
      <c r="AC5" s="30" t="s">
        <v>24</v>
      </c>
      <c r="AD5" s="30" t="s">
        <v>22</v>
      </c>
      <c r="AE5" s="30" t="s">
        <v>26</v>
      </c>
      <c r="AF5" s="30" t="s">
        <v>24</v>
      </c>
      <c r="AG5" s="30" t="s">
        <v>22</v>
      </c>
      <c r="AH5" s="30" t="s">
        <v>26</v>
      </c>
      <c r="AI5" s="30" t="s">
        <v>24</v>
      </c>
      <c r="AJ5" s="30" t="s">
        <v>22</v>
      </c>
      <c r="AK5" s="30" t="s">
        <v>26</v>
      </c>
      <c r="AL5" s="30" t="s">
        <v>24</v>
      </c>
      <c r="AM5" s="30" t="s">
        <v>22</v>
      </c>
      <c r="AN5" s="30" t="s">
        <v>27</v>
      </c>
      <c r="AO5" s="30" t="s">
        <v>26</v>
      </c>
      <c r="AP5" s="30" t="s">
        <v>24</v>
      </c>
      <c r="AQ5" s="8"/>
      <c r="AR5" s="31"/>
      <c r="AS5" s="10"/>
      <c r="AT5" s="11"/>
      <c r="AU5" s="11"/>
    </row>
    <row r="6" spans="1:47" ht="35.25" customHeight="1" x14ac:dyDescent="0.35">
      <c r="A6" s="32" t="s">
        <v>28</v>
      </c>
      <c r="B6" s="33">
        <v>11471.74</v>
      </c>
      <c r="C6" s="34">
        <v>203.7</v>
      </c>
      <c r="D6" s="34">
        <v>10.550132293397152</v>
      </c>
      <c r="E6" s="34">
        <f>C6*D6</f>
        <v>2149.0619481649996</v>
      </c>
      <c r="F6" s="34">
        <v>0</v>
      </c>
      <c r="G6" s="34">
        <v>0</v>
      </c>
      <c r="H6" s="34">
        <f>F6*G6</f>
        <v>0</v>
      </c>
      <c r="I6" s="35">
        <v>416.53</v>
      </c>
      <c r="J6" s="34">
        <v>10.311773694283724</v>
      </c>
      <c r="K6" s="34">
        <f>I6*J6</f>
        <v>4295.1630968799991</v>
      </c>
      <c r="L6" s="35">
        <v>0</v>
      </c>
      <c r="M6" s="35">
        <v>0</v>
      </c>
      <c r="N6" s="35">
        <f>L6*M6</f>
        <v>0</v>
      </c>
      <c r="O6" s="35">
        <v>0</v>
      </c>
      <c r="P6" s="35">
        <v>43.18</v>
      </c>
      <c r="Q6" s="35">
        <v>650.5</v>
      </c>
      <c r="R6" s="35">
        <v>10.58</v>
      </c>
      <c r="S6" s="35">
        <f>Q6*R6</f>
        <v>6882.29</v>
      </c>
      <c r="T6" s="34">
        <v>161</v>
      </c>
      <c r="U6" s="34">
        <v>7.1</v>
      </c>
      <c r="V6" s="34">
        <f>T6*U6</f>
        <v>1143.0999999999999</v>
      </c>
      <c r="W6" s="35">
        <v>641.1</v>
      </c>
      <c r="X6" s="36">
        <v>306.75</v>
      </c>
      <c r="Y6" s="36">
        <v>9.3436772297962509</v>
      </c>
      <c r="Z6" s="36">
        <f>X6*Y6</f>
        <v>2866.1729902399998</v>
      </c>
      <c r="AA6" s="36">
        <v>8.8000000000000007</v>
      </c>
      <c r="AB6" s="36">
        <v>12.72</v>
      </c>
      <c r="AC6" s="36">
        <f>AA6*AB6</f>
        <v>111.93600000000002</v>
      </c>
      <c r="AD6" s="37">
        <v>383.56</v>
      </c>
      <c r="AE6" s="36">
        <v>9.2596032696840158</v>
      </c>
      <c r="AF6" s="36">
        <f>AD6*AE6</f>
        <v>3551.6134301200013</v>
      </c>
      <c r="AG6" s="37">
        <v>16.64</v>
      </c>
      <c r="AH6" s="36">
        <v>8.7904364447115366</v>
      </c>
      <c r="AI6" s="36">
        <f>AG6*AH6</f>
        <v>146.27286243999998</v>
      </c>
      <c r="AJ6" s="36">
        <v>236.68</v>
      </c>
      <c r="AK6" s="36">
        <v>7.4</v>
      </c>
      <c r="AL6" s="36">
        <f>AJ6*AK6</f>
        <v>1751.4320000000002</v>
      </c>
      <c r="AM6" s="36">
        <v>585.76</v>
      </c>
      <c r="AN6" s="37">
        <v>9.11</v>
      </c>
      <c r="AO6" s="37">
        <v>2.0499999999999998</v>
      </c>
      <c r="AP6" s="36">
        <f>AN6*AO6</f>
        <v>18.675499999999996</v>
      </c>
      <c r="AQ6" s="38">
        <v>9444.4699999999993</v>
      </c>
      <c r="AR6" s="38">
        <v>9363.16</v>
      </c>
      <c r="AS6" s="38">
        <f>AR6-AQ6</f>
        <v>-81.309999999999491</v>
      </c>
      <c r="AT6" s="39">
        <f>AR6-AQ6</f>
        <v>-81.309999999999491</v>
      </c>
      <c r="AU6" s="39"/>
    </row>
    <row r="7" spans="1:47" ht="35.25" customHeight="1" x14ac:dyDescent="0.35">
      <c r="A7" s="32" t="s">
        <v>29</v>
      </c>
      <c r="B7" s="33">
        <v>14028.110000000004</v>
      </c>
      <c r="C7" s="35">
        <v>68.67</v>
      </c>
      <c r="D7" s="34">
        <v>9.442607208970438</v>
      </c>
      <c r="E7" s="34">
        <f t="shared" ref="E7:E17" si="0">C7*D7</f>
        <v>648.42383703999997</v>
      </c>
      <c r="F7" s="34">
        <v>0</v>
      </c>
      <c r="G7" s="34">
        <v>0</v>
      </c>
      <c r="H7" s="34">
        <f t="shared" ref="H7:H17" si="1">F7*G7</f>
        <v>0</v>
      </c>
      <c r="I7" s="35">
        <v>384.14</v>
      </c>
      <c r="J7" s="34">
        <v>5.991363250377467</v>
      </c>
      <c r="K7" s="34">
        <f t="shared" ref="K7:K17" si="2">I7*J7</f>
        <v>2301.5222790000003</v>
      </c>
      <c r="L7" s="35">
        <v>8.32</v>
      </c>
      <c r="M7" s="34">
        <v>7.8852119519230772</v>
      </c>
      <c r="N7" s="34">
        <f t="shared" ref="N7:N17" si="3">L7*M7</f>
        <v>65.604963440000006</v>
      </c>
      <c r="O7" s="35">
        <v>0</v>
      </c>
      <c r="P7" s="35">
        <v>1109.0199999999998</v>
      </c>
      <c r="Q7" s="35">
        <v>1649.8</v>
      </c>
      <c r="R7" s="35">
        <v>7.24</v>
      </c>
      <c r="S7" s="35">
        <f t="shared" ref="S7:S17" si="4">Q7*R7</f>
        <v>11944.552</v>
      </c>
      <c r="T7" s="34">
        <v>201.16999999999996</v>
      </c>
      <c r="U7" s="34">
        <v>5.55</v>
      </c>
      <c r="V7" s="34">
        <f t="shared" ref="V7:V17" si="5">T7*U7</f>
        <v>1116.4934999999998</v>
      </c>
      <c r="W7" s="35">
        <v>395.7800000000002</v>
      </c>
      <c r="X7" s="37">
        <v>311.94</v>
      </c>
      <c r="Y7" s="36">
        <v>7.6246307000064126</v>
      </c>
      <c r="Z7" s="36">
        <f t="shared" ref="Z7:Z17" si="6">X7*Y7</f>
        <v>2378.4273005600003</v>
      </c>
      <c r="AA7" s="36">
        <v>0</v>
      </c>
      <c r="AB7" s="36">
        <v>0</v>
      </c>
      <c r="AC7" s="36">
        <f t="shared" ref="AC7:AC17" si="7">AA7*AB7</f>
        <v>0</v>
      </c>
      <c r="AD7" s="37">
        <v>450.02</v>
      </c>
      <c r="AE7" s="36">
        <v>5.7893406034398467</v>
      </c>
      <c r="AF7" s="36">
        <f t="shared" ref="AF7:AF17" si="8">AD7*AE7</f>
        <v>2605.3190583599999</v>
      </c>
      <c r="AG7" s="37">
        <v>0</v>
      </c>
      <c r="AH7" s="37">
        <v>0</v>
      </c>
      <c r="AI7" s="36">
        <f t="shared" ref="AI7:AI17" si="9">AG7*AH7</f>
        <v>0</v>
      </c>
      <c r="AJ7" s="37">
        <v>660.00999999999988</v>
      </c>
      <c r="AK7" s="37">
        <v>3.98</v>
      </c>
      <c r="AL7" s="36">
        <f t="shared" ref="AL7:AL17" si="10">AJ7*AK7</f>
        <v>2626.8397999999993</v>
      </c>
      <c r="AM7" s="37">
        <v>0</v>
      </c>
      <c r="AN7" s="37">
        <v>107.2</v>
      </c>
      <c r="AO7" s="37">
        <v>5.46</v>
      </c>
      <c r="AP7" s="36">
        <f t="shared" ref="AP7:AP17" si="11">AN7*AO7</f>
        <v>585.31200000000001</v>
      </c>
      <c r="AQ7" s="38">
        <v>9984.42</v>
      </c>
      <c r="AR7" s="38">
        <v>9925.66</v>
      </c>
      <c r="AS7" s="38">
        <f t="shared" ref="AS7:AS17" si="12">AR7-AQ7</f>
        <v>-58.760000000000218</v>
      </c>
      <c r="AT7" s="39">
        <f t="shared" ref="AT7:AT17" si="13">AR7-AQ7</f>
        <v>-58.760000000000218</v>
      </c>
      <c r="AU7" s="39"/>
    </row>
    <row r="8" spans="1:47" ht="35.25" customHeight="1" x14ac:dyDescent="0.35">
      <c r="A8" s="32" t="s">
        <v>30</v>
      </c>
      <c r="B8" s="33">
        <v>16693.28</v>
      </c>
      <c r="C8" s="35">
        <v>0</v>
      </c>
      <c r="D8" s="34">
        <v>0</v>
      </c>
      <c r="E8" s="34">
        <f t="shared" si="0"/>
        <v>0</v>
      </c>
      <c r="F8" s="34">
        <v>0</v>
      </c>
      <c r="G8" s="34">
        <v>0</v>
      </c>
      <c r="H8" s="34">
        <f t="shared" si="1"/>
        <v>0</v>
      </c>
      <c r="I8" s="35">
        <v>54.74</v>
      </c>
      <c r="J8" s="34">
        <v>4.4384474716843263</v>
      </c>
      <c r="K8" s="34">
        <f t="shared" si="2"/>
        <v>242.96061460000004</v>
      </c>
      <c r="L8" s="35">
        <v>0</v>
      </c>
      <c r="M8" s="35">
        <v>0</v>
      </c>
      <c r="N8" s="35">
        <f t="shared" si="3"/>
        <v>0</v>
      </c>
      <c r="O8" s="35">
        <v>0</v>
      </c>
      <c r="P8" s="34">
        <v>4293.7</v>
      </c>
      <c r="Q8" s="35">
        <v>341.1</v>
      </c>
      <c r="R8" s="35">
        <v>8.8800000000000008</v>
      </c>
      <c r="S8" s="35">
        <f t="shared" si="4"/>
        <v>3028.9680000000003</v>
      </c>
      <c r="T8" s="34">
        <v>182.6</v>
      </c>
      <c r="U8" s="34">
        <v>7.21</v>
      </c>
      <c r="V8" s="34">
        <f t="shared" si="5"/>
        <v>1316.546</v>
      </c>
      <c r="W8" s="35">
        <v>1969</v>
      </c>
      <c r="X8" s="37">
        <v>493.57</v>
      </c>
      <c r="Y8" s="36">
        <v>5.9431715530174758</v>
      </c>
      <c r="Z8" s="36">
        <f t="shared" si="6"/>
        <v>2933.3711834228357</v>
      </c>
      <c r="AA8" s="36">
        <v>0</v>
      </c>
      <c r="AB8" s="36">
        <v>7.1948069845744254</v>
      </c>
      <c r="AC8" s="36">
        <f t="shared" si="7"/>
        <v>0</v>
      </c>
      <c r="AD8" s="37">
        <v>861.89</v>
      </c>
      <c r="AE8" s="36">
        <v>8.5230690721089672</v>
      </c>
      <c r="AF8" s="36">
        <f t="shared" si="8"/>
        <v>7345.9480025599978</v>
      </c>
      <c r="AG8" s="37">
        <v>0</v>
      </c>
      <c r="AH8" s="37">
        <v>0</v>
      </c>
      <c r="AI8" s="36">
        <f t="shared" si="9"/>
        <v>0</v>
      </c>
      <c r="AJ8" s="37">
        <v>1435.53</v>
      </c>
      <c r="AK8" s="37">
        <v>4.1500000000000004</v>
      </c>
      <c r="AL8" s="36">
        <f t="shared" si="10"/>
        <v>5957.4495000000006</v>
      </c>
      <c r="AM8" s="37">
        <v>1.05</v>
      </c>
      <c r="AN8" s="37">
        <v>384</v>
      </c>
      <c r="AO8" s="37">
        <v>4.8</v>
      </c>
      <c r="AP8" s="36">
        <f t="shared" si="11"/>
        <v>1843.1999999999998</v>
      </c>
      <c r="AQ8" s="38">
        <v>10317.780000000001</v>
      </c>
      <c r="AR8" s="38">
        <v>10199.24</v>
      </c>
      <c r="AS8" s="38">
        <f t="shared" si="12"/>
        <v>-118.54000000000087</v>
      </c>
      <c r="AT8" s="39">
        <f t="shared" si="13"/>
        <v>-118.54000000000087</v>
      </c>
      <c r="AU8" s="39"/>
    </row>
    <row r="9" spans="1:47" ht="35.25" customHeight="1" x14ac:dyDescent="0.35">
      <c r="A9" s="32" t="s">
        <v>31</v>
      </c>
      <c r="B9" s="33">
        <v>20272.400000000001</v>
      </c>
      <c r="C9" s="35">
        <v>0</v>
      </c>
      <c r="D9" s="34">
        <v>0</v>
      </c>
      <c r="E9" s="34">
        <f t="shared" si="0"/>
        <v>0</v>
      </c>
      <c r="F9" s="34">
        <v>0</v>
      </c>
      <c r="G9" s="34">
        <v>0</v>
      </c>
      <c r="H9" s="34">
        <f t="shared" si="1"/>
        <v>0</v>
      </c>
      <c r="I9" s="35">
        <v>806.57</v>
      </c>
      <c r="J9" s="34">
        <v>4.5807765677622534</v>
      </c>
      <c r="K9" s="34">
        <f t="shared" si="2"/>
        <v>3694.7169562600011</v>
      </c>
      <c r="L9" s="35">
        <v>0</v>
      </c>
      <c r="M9" s="35">
        <v>0</v>
      </c>
      <c r="N9" s="35">
        <f t="shared" si="3"/>
        <v>0</v>
      </c>
      <c r="O9" s="35">
        <v>0</v>
      </c>
      <c r="P9" s="35">
        <v>5434.5</v>
      </c>
      <c r="Q9" s="35">
        <v>1428</v>
      </c>
      <c r="R9" s="35">
        <v>5.51</v>
      </c>
      <c r="S9" s="35">
        <f t="shared" si="4"/>
        <v>7868.28</v>
      </c>
      <c r="T9" s="34">
        <v>189.2</v>
      </c>
      <c r="U9" s="34">
        <v>4.8600000000000003</v>
      </c>
      <c r="V9" s="34">
        <f t="shared" si="5"/>
        <v>919.51200000000006</v>
      </c>
      <c r="W9" s="35">
        <v>2303</v>
      </c>
      <c r="X9" s="36">
        <v>0</v>
      </c>
      <c r="Y9" s="36">
        <v>0</v>
      </c>
      <c r="Z9" s="36">
        <f t="shared" si="6"/>
        <v>0</v>
      </c>
      <c r="AA9" s="36">
        <v>0</v>
      </c>
      <c r="AB9" s="36">
        <v>0</v>
      </c>
      <c r="AC9" s="36">
        <f t="shared" si="7"/>
        <v>0</v>
      </c>
      <c r="AD9" s="37">
        <v>50.95</v>
      </c>
      <c r="AE9" s="36">
        <v>8.590129015112856</v>
      </c>
      <c r="AF9" s="36">
        <f t="shared" si="8"/>
        <v>437.66707332000004</v>
      </c>
      <c r="AG9" s="37">
        <v>0</v>
      </c>
      <c r="AH9" s="37">
        <v>0</v>
      </c>
      <c r="AI9" s="36">
        <f t="shared" si="9"/>
        <v>0</v>
      </c>
      <c r="AJ9" s="37">
        <v>249.91</v>
      </c>
      <c r="AK9" s="37">
        <v>4.37</v>
      </c>
      <c r="AL9" s="36">
        <f t="shared" si="10"/>
        <v>1092.1067</v>
      </c>
      <c r="AM9" s="37">
        <v>2.1</v>
      </c>
      <c r="AN9" s="37">
        <v>83.1</v>
      </c>
      <c r="AO9" s="37">
        <v>3.61</v>
      </c>
      <c r="AP9" s="36">
        <f t="shared" si="11"/>
        <v>299.99099999999999</v>
      </c>
      <c r="AQ9" s="38">
        <v>10165.379999999999</v>
      </c>
      <c r="AR9" s="38">
        <v>10187.780000000001</v>
      </c>
      <c r="AS9" s="38">
        <f t="shared" si="12"/>
        <v>22.400000000001455</v>
      </c>
      <c r="AT9" s="39">
        <f t="shared" si="13"/>
        <v>22.400000000001455</v>
      </c>
      <c r="AU9" s="39"/>
    </row>
    <row r="10" spans="1:47" ht="35.25" customHeight="1" x14ac:dyDescent="0.35">
      <c r="A10" s="32" t="s">
        <v>32</v>
      </c>
      <c r="B10" s="33">
        <v>20474.150000000001</v>
      </c>
      <c r="C10" s="35">
        <v>0</v>
      </c>
      <c r="D10" s="34">
        <v>0</v>
      </c>
      <c r="E10" s="34">
        <f t="shared" si="0"/>
        <v>0</v>
      </c>
      <c r="F10" s="34">
        <v>0</v>
      </c>
      <c r="G10" s="34">
        <v>0</v>
      </c>
      <c r="H10" s="34">
        <f t="shared" si="1"/>
        <v>0</v>
      </c>
      <c r="I10" s="35">
        <v>433.43</v>
      </c>
      <c r="J10" s="34">
        <v>4.8057736920840721</v>
      </c>
      <c r="K10" s="34">
        <f t="shared" si="2"/>
        <v>2082.9664913599995</v>
      </c>
      <c r="L10" s="35">
        <v>0</v>
      </c>
      <c r="M10" s="35">
        <v>0</v>
      </c>
      <c r="N10" s="35">
        <f t="shared" si="3"/>
        <v>0</v>
      </c>
      <c r="O10" s="35">
        <v>0</v>
      </c>
      <c r="P10" s="35">
        <v>6598.4</v>
      </c>
      <c r="Q10" s="35">
        <v>1638</v>
      </c>
      <c r="R10" s="35">
        <v>4.95</v>
      </c>
      <c r="S10" s="35">
        <f t="shared" si="4"/>
        <v>8108.1</v>
      </c>
      <c r="T10" s="34">
        <v>106.7</v>
      </c>
      <c r="U10" s="34">
        <v>5.47</v>
      </c>
      <c r="V10" s="34">
        <f t="shared" si="5"/>
        <v>583.649</v>
      </c>
      <c r="W10" s="35">
        <v>2251</v>
      </c>
      <c r="X10" s="37">
        <v>0</v>
      </c>
      <c r="Y10" s="36">
        <v>0</v>
      </c>
      <c r="Z10" s="36">
        <f t="shared" si="6"/>
        <v>0</v>
      </c>
      <c r="AA10" s="36">
        <v>0</v>
      </c>
      <c r="AB10" s="36">
        <v>0</v>
      </c>
      <c r="AC10" s="36">
        <f t="shared" si="7"/>
        <v>0</v>
      </c>
      <c r="AD10" s="37">
        <v>36.15</v>
      </c>
      <c r="AE10" s="36">
        <v>4.8020438511756565</v>
      </c>
      <c r="AF10" s="36">
        <f t="shared" si="8"/>
        <v>173.59388521999998</v>
      </c>
      <c r="AG10" s="37">
        <v>0</v>
      </c>
      <c r="AH10" s="37">
        <v>0</v>
      </c>
      <c r="AI10" s="36">
        <f t="shared" si="9"/>
        <v>0</v>
      </c>
      <c r="AJ10" s="37">
        <v>589.49</v>
      </c>
      <c r="AK10" s="37">
        <v>4.74</v>
      </c>
      <c r="AL10" s="36">
        <f t="shared" si="10"/>
        <v>2794.1826000000001</v>
      </c>
      <c r="AM10" s="37">
        <v>0</v>
      </c>
      <c r="AN10" s="37">
        <v>135</v>
      </c>
      <c r="AO10" s="37">
        <v>3.88</v>
      </c>
      <c r="AP10" s="36">
        <f t="shared" si="11"/>
        <v>523.79999999999995</v>
      </c>
      <c r="AQ10" s="38">
        <v>9953.0300000000007</v>
      </c>
      <c r="AR10" s="38">
        <v>9903.33</v>
      </c>
      <c r="AS10" s="38">
        <f t="shared" si="12"/>
        <v>-49.700000000000728</v>
      </c>
      <c r="AT10" s="39">
        <f t="shared" si="13"/>
        <v>-49.700000000000728</v>
      </c>
      <c r="AU10" s="39"/>
    </row>
    <row r="11" spans="1:47" ht="35.25" customHeight="1" x14ac:dyDescent="0.35">
      <c r="A11" s="32" t="s">
        <v>33</v>
      </c>
      <c r="B11" s="33">
        <v>17793.419999999998</v>
      </c>
      <c r="C11" s="35">
        <v>125.74</v>
      </c>
      <c r="D11" s="34">
        <v>6.2405706325751558</v>
      </c>
      <c r="E11" s="34">
        <f t="shared" si="0"/>
        <v>784.68935134000003</v>
      </c>
      <c r="F11" s="34">
        <v>0</v>
      </c>
      <c r="G11" s="34">
        <v>0</v>
      </c>
      <c r="H11" s="34">
        <f t="shared" si="1"/>
        <v>0</v>
      </c>
      <c r="I11" s="35">
        <v>841.88</v>
      </c>
      <c r="J11" s="34">
        <v>4.6442399869577615</v>
      </c>
      <c r="K11" s="34">
        <f t="shared" si="2"/>
        <v>3909.8927602200001</v>
      </c>
      <c r="L11" s="35">
        <v>0</v>
      </c>
      <c r="M11" s="35">
        <v>0</v>
      </c>
      <c r="N11" s="35">
        <f t="shared" si="3"/>
        <v>0</v>
      </c>
      <c r="O11" s="35">
        <v>0</v>
      </c>
      <c r="P11" s="35">
        <v>3607.7</v>
      </c>
      <c r="Q11" s="35">
        <v>953.6</v>
      </c>
      <c r="R11" s="35">
        <v>6.78</v>
      </c>
      <c r="S11" s="35">
        <f t="shared" si="4"/>
        <v>6465.4080000000004</v>
      </c>
      <c r="T11" s="34">
        <v>201.6</v>
      </c>
      <c r="U11" s="34">
        <v>5.24</v>
      </c>
      <c r="V11" s="34">
        <f t="shared" si="5"/>
        <v>1056.384</v>
      </c>
      <c r="W11" s="35">
        <v>1836</v>
      </c>
      <c r="X11" s="37">
        <v>1.58</v>
      </c>
      <c r="Y11" s="36">
        <v>5.71</v>
      </c>
      <c r="Z11" s="36">
        <f t="shared" si="6"/>
        <v>9.0218000000000007</v>
      </c>
      <c r="AA11" s="36">
        <v>0</v>
      </c>
      <c r="AB11" s="36">
        <v>0</v>
      </c>
      <c r="AC11" s="36">
        <f t="shared" si="7"/>
        <v>0</v>
      </c>
      <c r="AD11" s="37">
        <v>57.36</v>
      </c>
      <c r="AE11" s="36">
        <v>4.143253384937239</v>
      </c>
      <c r="AF11" s="36">
        <f t="shared" si="8"/>
        <v>237.65701416000002</v>
      </c>
      <c r="AG11" s="37">
        <v>0</v>
      </c>
      <c r="AH11" s="37">
        <v>0</v>
      </c>
      <c r="AI11" s="36">
        <f t="shared" si="9"/>
        <v>0</v>
      </c>
      <c r="AJ11" s="37">
        <v>102.28</v>
      </c>
      <c r="AK11" s="37">
        <v>4.66</v>
      </c>
      <c r="AL11" s="36">
        <f t="shared" si="10"/>
        <v>476.62479999999999</v>
      </c>
      <c r="AM11" s="37">
        <v>0</v>
      </c>
      <c r="AN11" s="37">
        <v>65.650000000000006</v>
      </c>
      <c r="AO11" s="37">
        <v>3.67</v>
      </c>
      <c r="AP11" s="36">
        <f t="shared" si="11"/>
        <v>240.93550000000002</v>
      </c>
      <c r="AQ11" s="38">
        <v>9871.7900000000009</v>
      </c>
      <c r="AR11" s="38">
        <v>9886.42</v>
      </c>
      <c r="AS11" s="38">
        <f t="shared" si="12"/>
        <v>14.6299999999992</v>
      </c>
      <c r="AT11" s="39">
        <f t="shared" si="13"/>
        <v>14.6299999999992</v>
      </c>
      <c r="AU11" s="39"/>
    </row>
    <row r="12" spans="1:47" ht="35.25" customHeight="1" x14ac:dyDescent="0.35">
      <c r="A12" s="32" t="s">
        <v>34</v>
      </c>
      <c r="B12" s="33">
        <v>12848.1</v>
      </c>
      <c r="C12" s="35">
        <v>100.93</v>
      </c>
      <c r="D12" s="34">
        <v>3.3881364500148612</v>
      </c>
      <c r="E12" s="34">
        <f t="shared" si="0"/>
        <v>341.96461189999997</v>
      </c>
      <c r="F12" s="34">
        <v>0</v>
      </c>
      <c r="G12" s="34">
        <v>0</v>
      </c>
      <c r="H12" s="34">
        <f t="shared" si="1"/>
        <v>0</v>
      </c>
      <c r="I12" s="35">
        <v>743.34</v>
      </c>
      <c r="J12" s="34">
        <v>3.6195061620792641</v>
      </c>
      <c r="K12" s="34">
        <f t="shared" si="2"/>
        <v>2690.5237105200003</v>
      </c>
      <c r="L12" s="35">
        <v>0</v>
      </c>
      <c r="M12" s="35">
        <v>0</v>
      </c>
      <c r="N12" s="35">
        <f t="shared" si="3"/>
        <v>0</v>
      </c>
      <c r="O12" s="35">
        <v>0</v>
      </c>
      <c r="P12" s="35">
        <v>855.03</v>
      </c>
      <c r="Q12" s="35">
        <v>1378</v>
      </c>
      <c r="R12" s="35">
        <v>4.6399999999999997</v>
      </c>
      <c r="S12" s="35">
        <f t="shared" si="4"/>
        <v>6393.9199999999992</v>
      </c>
      <c r="T12" s="34">
        <v>115.9</v>
      </c>
      <c r="U12" s="34">
        <v>4.7</v>
      </c>
      <c r="V12" s="34">
        <f t="shared" si="5"/>
        <v>544.73</v>
      </c>
      <c r="W12" s="35">
        <v>0</v>
      </c>
      <c r="X12" s="37">
        <v>0</v>
      </c>
      <c r="Y12" s="36">
        <v>0</v>
      </c>
      <c r="Z12" s="36">
        <f t="shared" si="6"/>
        <v>0</v>
      </c>
      <c r="AA12" s="36">
        <v>0</v>
      </c>
      <c r="AB12" s="36">
        <v>0</v>
      </c>
      <c r="AC12" s="36">
        <f t="shared" si="7"/>
        <v>0</v>
      </c>
      <c r="AD12" s="37">
        <v>1.94</v>
      </c>
      <c r="AE12" s="36">
        <v>3.0885542268041242</v>
      </c>
      <c r="AF12" s="36">
        <f t="shared" si="8"/>
        <v>5.9917952000000003</v>
      </c>
      <c r="AG12" s="37">
        <v>0</v>
      </c>
      <c r="AH12" s="37">
        <v>0</v>
      </c>
      <c r="AI12" s="36">
        <f t="shared" si="9"/>
        <v>0</v>
      </c>
      <c r="AJ12" s="37">
        <v>174.09</v>
      </c>
      <c r="AK12" s="37">
        <v>4.93</v>
      </c>
      <c r="AL12" s="36">
        <f t="shared" si="10"/>
        <v>858.26369999999997</v>
      </c>
      <c r="AM12" s="37">
        <v>1435.52</v>
      </c>
      <c r="AN12" s="37">
        <v>61.81</v>
      </c>
      <c r="AO12" s="37">
        <v>3.65</v>
      </c>
      <c r="AP12" s="36">
        <f t="shared" si="11"/>
        <v>225.60650000000001</v>
      </c>
      <c r="AQ12" s="38">
        <v>9394.2800000000007</v>
      </c>
      <c r="AR12" s="38">
        <v>9446.08</v>
      </c>
      <c r="AS12" s="38">
        <f t="shared" si="12"/>
        <v>51.799999999999272</v>
      </c>
      <c r="AT12" s="39">
        <f t="shared" si="13"/>
        <v>51.799999999999272</v>
      </c>
      <c r="AU12" s="39"/>
    </row>
    <row r="13" spans="1:47" ht="35.25" customHeight="1" x14ac:dyDescent="0.35">
      <c r="A13" s="32" t="s">
        <v>35</v>
      </c>
      <c r="B13" s="40"/>
      <c r="C13" s="41"/>
      <c r="D13" s="41"/>
      <c r="E13" s="34">
        <f t="shared" si="0"/>
        <v>0</v>
      </c>
      <c r="F13" s="34"/>
      <c r="G13" s="34"/>
      <c r="H13" s="34">
        <f t="shared" si="1"/>
        <v>0</v>
      </c>
      <c r="I13" s="41"/>
      <c r="J13" s="41"/>
      <c r="K13" s="34">
        <f t="shared" si="2"/>
        <v>0</v>
      </c>
      <c r="L13" s="41"/>
      <c r="M13" s="41"/>
      <c r="N13" s="35">
        <f t="shared" si="3"/>
        <v>0</v>
      </c>
      <c r="O13" s="41"/>
      <c r="P13" s="41"/>
      <c r="Q13" s="41"/>
      <c r="R13" s="41"/>
      <c r="S13" s="35">
        <f t="shared" si="4"/>
        <v>0</v>
      </c>
      <c r="T13" s="42"/>
      <c r="U13" s="42"/>
      <c r="V13" s="34">
        <f t="shared" si="5"/>
        <v>0</v>
      </c>
      <c r="W13" s="41"/>
      <c r="X13" s="43"/>
      <c r="Y13" s="43"/>
      <c r="Z13" s="36">
        <f t="shared" si="6"/>
        <v>0</v>
      </c>
      <c r="AA13" s="43"/>
      <c r="AB13" s="43"/>
      <c r="AC13" s="36">
        <f t="shared" si="7"/>
        <v>0</v>
      </c>
      <c r="AD13" s="43"/>
      <c r="AE13" s="43"/>
      <c r="AF13" s="36">
        <f t="shared" si="8"/>
        <v>0</v>
      </c>
      <c r="AG13" s="43"/>
      <c r="AH13" s="43"/>
      <c r="AI13" s="36">
        <f t="shared" si="9"/>
        <v>0</v>
      </c>
      <c r="AJ13" s="43"/>
      <c r="AK13" s="43"/>
      <c r="AL13" s="36">
        <f t="shared" si="10"/>
        <v>0</v>
      </c>
      <c r="AM13" s="43"/>
      <c r="AN13" s="43"/>
      <c r="AO13" s="43"/>
      <c r="AP13" s="36">
        <f t="shared" si="11"/>
        <v>0</v>
      </c>
      <c r="AQ13" s="44"/>
      <c r="AR13" s="44"/>
      <c r="AS13" s="38">
        <f t="shared" si="12"/>
        <v>0</v>
      </c>
      <c r="AT13" s="39">
        <f t="shared" si="13"/>
        <v>0</v>
      </c>
      <c r="AU13" s="39"/>
    </row>
    <row r="14" spans="1:47" ht="35.25" customHeight="1" x14ac:dyDescent="0.35">
      <c r="A14" s="32" t="s">
        <v>36</v>
      </c>
      <c r="B14" s="45"/>
      <c r="C14" s="41"/>
      <c r="D14" s="41"/>
      <c r="E14" s="34">
        <f t="shared" si="0"/>
        <v>0</v>
      </c>
      <c r="F14" s="34"/>
      <c r="G14" s="34"/>
      <c r="H14" s="34">
        <f t="shared" si="1"/>
        <v>0</v>
      </c>
      <c r="I14" s="41"/>
      <c r="J14" s="41"/>
      <c r="K14" s="34">
        <f t="shared" si="2"/>
        <v>0</v>
      </c>
      <c r="L14" s="41"/>
      <c r="M14" s="41"/>
      <c r="N14" s="35">
        <f t="shared" si="3"/>
        <v>0</v>
      </c>
      <c r="O14" s="41"/>
      <c r="P14" s="41"/>
      <c r="Q14" s="41"/>
      <c r="R14" s="41"/>
      <c r="S14" s="35">
        <f t="shared" si="4"/>
        <v>0</v>
      </c>
      <c r="T14" s="42"/>
      <c r="U14" s="42"/>
      <c r="V14" s="34">
        <f t="shared" si="5"/>
        <v>0</v>
      </c>
      <c r="W14" s="41"/>
      <c r="X14" s="43"/>
      <c r="Y14" s="43"/>
      <c r="Z14" s="36">
        <f t="shared" si="6"/>
        <v>0</v>
      </c>
      <c r="AA14" s="43"/>
      <c r="AB14" s="43"/>
      <c r="AC14" s="36">
        <f t="shared" si="7"/>
        <v>0</v>
      </c>
      <c r="AD14" s="43"/>
      <c r="AE14" s="43"/>
      <c r="AF14" s="36">
        <f t="shared" si="8"/>
        <v>0</v>
      </c>
      <c r="AG14" s="43"/>
      <c r="AH14" s="43"/>
      <c r="AI14" s="36">
        <f t="shared" si="9"/>
        <v>0</v>
      </c>
      <c r="AJ14" s="43"/>
      <c r="AK14" s="43"/>
      <c r="AL14" s="36">
        <f t="shared" si="10"/>
        <v>0</v>
      </c>
      <c r="AM14" s="43"/>
      <c r="AN14" s="43"/>
      <c r="AO14" s="43"/>
      <c r="AP14" s="36">
        <f t="shared" si="11"/>
        <v>0</v>
      </c>
      <c r="AQ14" s="44"/>
      <c r="AR14" s="44"/>
      <c r="AS14" s="38">
        <f t="shared" si="12"/>
        <v>0</v>
      </c>
      <c r="AT14" s="39">
        <f t="shared" si="13"/>
        <v>0</v>
      </c>
      <c r="AU14" s="39"/>
    </row>
    <row r="15" spans="1:47" ht="35.25" customHeight="1" x14ac:dyDescent="0.35">
      <c r="A15" s="32" t="s">
        <v>37</v>
      </c>
      <c r="B15" s="33"/>
      <c r="C15" s="35"/>
      <c r="D15" s="35"/>
      <c r="E15" s="34">
        <f t="shared" si="0"/>
        <v>0</v>
      </c>
      <c r="F15" s="34"/>
      <c r="G15" s="34"/>
      <c r="H15" s="34">
        <f t="shared" si="1"/>
        <v>0</v>
      </c>
      <c r="I15" s="35"/>
      <c r="J15" s="35"/>
      <c r="K15" s="34">
        <f t="shared" si="2"/>
        <v>0</v>
      </c>
      <c r="L15" s="35"/>
      <c r="M15" s="35"/>
      <c r="N15" s="35">
        <f t="shared" si="3"/>
        <v>0</v>
      </c>
      <c r="O15" s="35"/>
      <c r="P15" s="35"/>
      <c r="Q15" s="35"/>
      <c r="R15" s="35"/>
      <c r="S15" s="35">
        <f t="shared" si="4"/>
        <v>0</v>
      </c>
      <c r="T15" s="34"/>
      <c r="U15" s="34"/>
      <c r="V15" s="34">
        <f t="shared" si="5"/>
        <v>0</v>
      </c>
      <c r="W15" s="35"/>
      <c r="X15" s="37"/>
      <c r="Y15" s="37"/>
      <c r="Z15" s="36">
        <f t="shared" si="6"/>
        <v>0</v>
      </c>
      <c r="AA15" s="37"/>
      <c r="AB15" s="37"/>
      <c r="AC15" s="36">
        <f t="shared" si="7"/>
        <v>0</v>
      </c>
      <c r="AD15" s="37"/>
      <c r="AE15" s="37"/>
      <c r="AF15" s="36">
        <f t="shared" si="8"/>
        <v>0</v>
      </c>
      <c r="AG15" s="37"/>
      <c r="AH15" s="37"/>
      <c r="AI15" s="36">
        <f t="shared" si="9"/>
        <v>0</v>
      </c>
      <c r="AJ15" s="37"/>
      <c r="AK15" s="37"/>
      <c r="AL15" s="36">
        <f t="shared" si="10"/>
        <v>0</v>
      </c>
      <c r="AM15" s="37"/>
      <c r="AN15" s="37"/>
      <c r="AO15" s="37"/>
      <c r="AP15" s="36">
        <f t="shared" si="11"/>
        <v>0</v>
      </c>
      <c r="AQ15" s="38"/>
      <c r="AR15" s="38"/>
      <c r="AS15" s="38">
        <f t="shared" si="12"/>
        <v>0</v>
      </c>
      <c r="AT15" s="39">
        <f t="shared" si="13"/>
        <v>0</v>
      </c>
      <c r="AU15" s="39"/>
    </row>
    <row r="16" spans="1:47" ht="35.25" customHeight="1" x14ac:dyDescent="0.35">
      <c r="A16" s="32" t="s">
        <v>38</v>
      </c>
      <c r="B16" s="33"/>
      <c r="C16" s="35"/>
      <c r="D16" s="35"/>
      <c r="E16" s="34">
        <f t="shared" si="0"/>
        <v>0</v>
      </c>
      <c r="F16" s="34"/>
      <c r="G16" s="34"/>
      <c r="H16" s="34">
        <f t="shared" si="1"/>
        <v>0</v>
      </c>
      <c r="I16" s="35"/>
      <c r="J16" s="35"/>
      <c r="K16" s="34">
        <f t="shared" si="2"/>
        <v>0</v>
      </c>
      <c r="L16" s="35"/>
      <c r="M16" s="35"/>
      <c r="N16" s="35">
        <f t="shared" si="3"/>
        <v>0</v>
      </c>
      <c r="O16" s="35"/>
      <c r="P16" s="35"/>
      <c r="Q16" s="35"/>
      <c r="R16" s="35"/>
      <c r="S16" s="35">
        <f t="shared" si="4"/>
        <v>0</v>
      </c>
      <c r="T16" s="34"/>
      <c r="U16" s="34"/>
      <c r="V16" s="34">
        <f t="shared" si="5"/>
        <v>0</v>
      </c>
      <c r="W16" s="35"/>
      <c r="X16" s="37"/>
      <c r="Y16" s="37"/>
      <c r="Z16" s="36">
        <f t="shared" si="6"/>
        <v>0</v>
      </c>
      <c r="AA16" s="37"/>
      <c r="AB16" s="37"/>
      <c r="AC16" s="36">
        <f t="shared" si="7"/>
        <v>0</v>
      </c>
      <c r="AD16" s="37"/>
      <c r="AE16" s="37"/>
      <c r="AF16" s="36">
        <f t="shared" si="8"/>
        <v>0</v>
      </c>
      <c r="AG16" s="37"/>
      <c r="AH16" s="37"/>
      <c r="AI16" s="36">
        <f t="shared" si="9"/>
        <v>0</v>
      </c>
      <c r="AJ16" s="37"/>
      <c r="AK16" s="37"/>
      <c r="AL16" s="36">
        <f t="shared" si="10"/>
        <v>0</v>
      </c>
      <c r="AM16" s="37"/>
      <c r="AN16" s="37"/>
      <c r="AO16" s="37"/>
      <c r="AP16" s="36">
        <f t="shared" si="11"/>
        <v>0</v>
      </c>
      <c r="AQ16" s="38"/>
      <c r="AR16" s="38"/>
      <c r="AS16" s="38">
        <f t="shared" si="12"/>
        <v>0</v>
      </c>
      <c r="AT16" s="39">
        <f t="shared" si="13"/>
        <v>0</v>
      </c>
      <c r="AU16" s="39"/>
    </row>
    <row r="17" spans="1:47" ht="35.25" customHeight="1" x14ac:dyDescent="0.35">
      <c r="A17" s="32" t="s">
        <v>39</v>
      </c>
      <c r="B17" s="33"/>
      <c r="C17" s="35"/>
      <c r="D17" s="35"/>
      <c r="E17" s="34">
        <f t="shared" si="0"/>
        <v>0</v>
      </c>
      <c r="F17" s="34"/>
      <c r="G17" s="34"/>
      <c r="H17" s="34">
        <f t="shared" si="1"/>
        <v>0</v>
      </c>
      <c r="I17" s="35"/>
      <c r="J17" s="35"/>
      <c r="K17" s="34">
        <f t="shared" si="2"/>
        <v>0</v>
      </c>
      <c r="L17" s="35"/>
      <c r="M17" s="35"/>
      <c r="N17" s="35">
        <f t="shared" si="3"/>
        <v>0</v>
      </c>
      <c r="O17" s="35"/>
      <c r="P17" s="35"/>
      <c r="Q17" s="35"/>
      <c r="R17" s="35"/>
      <c r="S17" s="35">
        <f t="shared" si="4"/>
        <v>0</v>
      </c>
      <c r="T17" s="34"/>
      <c r="U17" s="34"/>
      <c r="V17" s="34">
        <f t="shared" si="5"/>
        <v>0</v>
      </c>
      <c r="W17" s="35"/>
      <c r="X17" s="37"/>
      <c r="Y17" s="37"/>
      <c r="Z17" s="36">
        <f t="shared" si="6"/>
        <v>0</v>
      </c>
      <c r="AA17" s="37"/>
      <c r="AB17" s="37"/>
      <c r="AC17" s="36">
        <f t="shared" si="7"/>
        <v>0</v>
      </c>
      <c r="AD17" s="37"/>
      <c r="AE17" s="37"/>
      <c r="AF17" s="36">
        <f t="shared" si="8"/>
        <v>0</v>
      </c>
      <c r="AG17" s="37"/>
      <c r="AH17" s="37"/>
      <c r="AI17" s="36">
        <f t="shared" si="9"/>
        <v>0</v>
      </c>
      <c r="AJ17" s="37"/>
      <c r="AK17" s="37"/>
      <c r="AL17" s="36">
        <f t="shared" si="10"/>
        <v>0</v>
      </c>
      <c r="AM17" s="37"/>
      <c r="AN17" s="37"/>
      <c r="AO17" s="37"/>
      <c r="AP17" s="36">
        <f t="shared" si="11"/>
        <v>0</v>
      </c>
      <c r="AQ17" s="38"/>
      <c r="AR17" s="38"/>
      <c r="AS17" s="38">
        <f t="shared" si="12"/>
        <v>0</v>
      </c>
      <c r="AT17" s="39">
        <f t="shared" si="13"/>
        <v>0</v>
      </c>
      <c r="AU17" s="39"/>
    </row>
    <row r="18" spans="1:47" s="50" customFormat="1" ht="35.25" customHeight="1" x14ac:dyDescent="0.25">
      <c r="A18" s="46" t="s">
        <v>40</v>
      </c>
      <c r="B18" s="47">
        <f t="shared" ref="B18:AR18" si="14">(SUM(B6:B17))/10</f>
        <v>11358.12</v>
      </c>
      <c r="C18" s="47">
        <f t="shared" si="14"/>
        <v>49.904000000000003</v>
      </c>
      <c r="D18" s="47">
        <f>(E18/C18)/10</f>
        <v>7.8633771810776683</v>
      </c>
      <c r="E18" s="47">
        <f>SUM(E6:E17)</f>
        <v>3924.1397484449994</v>
      </c>
      <c r="F18" s="47">
        <f t="shared" si="14"/>
        <v>0</v>
      </c>
      <c r="G18" s="47">
        <f>SUM(G6:G17)</f>
        <v>0</v>
      </c>
      <c r="H18" s="47">
        <f>SUM(H6:H17)</f>
        <v>0</v>
      </c>
      <c r="I18" s="47">
        <f t="shared" si="14"/>
        <v>368.06299999999999</v>
      </c>
      <c r="J18" s="47">
        <f>(K18/I18)/10</f>
        <v>5.2213196949543965</v>
      </c>
      <c r="K18" s="47">
        <f>SUM(K6:K17)</f>
        <v>19217.745908839999</v>
      </c>
      <c r="L18" s="47">
        <f t="shared" si="14"/>
        <v>0.83200000000000007</v>
      </c>
      <c r="M18" s="47">
        <f>(N18/L18)/10</f>
        <v>7.8852119519230772</v>
      </c>
      <c r="N18" s="47">
        <f>SUM(N6:N17)</f>
        <v>65.604963440000006</v>
      </c>
      <c r="O18" s="47">
        <f t="shared" si="14"/>
        <v>0</v>
      </c>
      <c r="P18" s="47">
        <f t="shared" si="14"/>
        <v>2194.1529999999998</v>
      </c>
      <c r="Q18" s="47">
        <f t="shared" si="14"/>
        <v>803.9</v>
      </c>
      <c r="R18" s="47">
        <f>(S18/Q18)/10</f>
        <v>6.305699465107601</v>
      </c>
      <c r="S18" s="47">
        <f>SUM(S6:S17)</f>
        <v>50691.518000000004</v>
      </c>
      <c r="T18" s="47">
        <f t="shared" si="14"/>
        <v>115.81700000000001</v>
      </c>
      <c r="U18" s="47">
        <f>(V18/T18)/10</f>
        <v>5.7680776569933609</v>
      </c>
      <c r="V18" s="47">
        <f>SUM(V6:V17)</f>
        <v>6680.4145000000008</v>
      </c>
      <c r="W18" s="47">
        <f t="shared" si="14"/>
        <v>939.58800000000008</v>
      </c>
      <c r="X18" s="47">
        <f t="shared" si="14"/>
        <v>111.38399999999999</v>
      </c>
      <c r="Y18" s="47">
        <f>(Z18/X18)/10</f>
        <v>7.3502417530550499</v>
      </c>
      <c r="Z18" s="47">
        <f>SUM(Z6:Z17)</f>
        <v>8186.9932742228357</v>
      </c>
      <c r="AA18" s="47">
        <f t="shared" si="14"/>
        <v>0.88000000000000012</v>
      </c>
      <c r="AB18" s="47">
        <f>(AC18/AA18)/10</f>
        <v>12.72</v>
      </c>
      <c r="AC18" s="47">
        <f>SUM(AC6:AC17)</f>
        <v>111.93600000000002</v>
      </c>
      <c r="AD18" s="47">
        <f t="shared" si="14"/>
        <v>184.18699999999998</v>
      </c>
      <c r="AE18" s="47">
        <f>(AF18/AD18)/10</f>
        <v>7.7952245592468525</v>
      </c>
      <c r="AF18" s="47">
        <f>SUM(AF6:AF17)</f>
        <v>14357.79025894</v>
      </c>
      <c r="AG18" s="47">
        <f t="shared" si="14"/>
        <v>1.6640000000000001</v>
      </c>
      <c r="AH18" s="47">
        <f>(AI18/AG18)/10</f>
        <v>8.7904364447115366</v>
      </c>
      <c r="AI18" s="47">
        <f>SUM(AI6:AI17)</f>
        <v>146.27286243999998</v>
      </c>
      <c r="AJ18" s="47">
        <f t="shared" si="14"/>
        <v>344.79900000000004</v>
      </c>
      <c r="AK18" s="47">
        <f>(AL18/AJ18)/10</f>
        <v>4.5118747734187163</v>
      </c>
      <c r="AL18" s="47">
        <f>SUM(AL6:AL17)</f>
        <v>15556.899100000001</v>
      </c>
      <c r="AM18" s="47">
        <f t="shared" si="14"/>
        <v>202.44299999999998</v>
      </c>
      <c r="AN18" s="47">
        <f t="shared" si="14"/>
        <v>84.586999999999989</v>
      </c>
      <c r="AO18" s="47">
        <f>(AP18/AN18)/10</f>
        <v>4.418551905139088</v>
      </c>
      <c r="AP18" s="47">
        <f>SUM(AP6:AP17)</f>
        <v>3737.5205000000001</v>
      </c>
      <c r="AQ18" s="47">
        <f t="shared" si="14"/>
        <v>6913.1149999999998</v>
      </c>
      <c r="AR18" s="47">
        <f t="shared" si="14"/>
        <v>6891.1669999999995</v>
      </c>
      <c r="AS18" s="47">
        <f>AR18-AQ18</f>
        <v>-21.94800000000032</v>
      </c>
      <c r="AT18" s="48">
        <f>AR18-AQ18</f>
        <v>-21.94800000000032</v>
      </c>
      <c r="AU18" s="49"/>
    </row>
    <row r="21" spans="1:47" x14ac:dyDescent="0.25">
      <c r="AQ21">
        <v>0</v>
      </c>
    </row>
    <row r="24" spans="1:47" x14ac:dyDescent="0.25">
      <c r="P24" s="51"/>
    </row>
  </sheetData>
  <mergeCells count="37">
    <mergeCell ref="AT14:AU14"/>
    <mergeCell ref="AT15:AU15"/>
    <mergeCell ref="AT16:AU16"/>
    <mergeCell ref="AT17:AU17"/>
    <mergeCell ref="AT18:AU18"/>
    <mergeCell ref="AT8:AU8"/>
    <mergeCell ref="AT9:AU9"/>
    <mergeCell ref="AT10:AU10"/>
    <mergeCell ref="AT11:AU11"/>
    <mergeCell ref="AT12:AU12"/>
    <mergeCell ref="AT13:AU13"/>
    <mergeCell ref="AD4:AF4"/>
    <mergeCell ref="AG4:AI4"/>
    <mergeCell ref="AJ4:AL4"/>
    <mergeCell ref="AN4:AP4"/>
    <mergeCell ref="AT6:AU6"/>
    <mergeCell ref="AT7:AU7"/>
    <mergeCell ref="X3:AM3"/>
    <mergeCell ref="AN3:AP3"/>
    <mergeCell ref="C4:E4"/>
    <mergeCell ref="F4:H4"/>
    <mergeCell ref="I4:K4"/>
    <mergeCell ref="L4:N4"/>
    <mergeCell ref="Q4:S4"/>
    <mergeCell ref="T4:V4"/>
    <mergeCell ref="X4:Z4"/>
    <mergeCell ref="AA4:AC4"/>
    <mergeCell ref="A1:AU1"/>
    <mergeCell ref="A2:A5"/>
    <mergeCell ref="B2:B5"/>
    <mergeCell ref="C2:W2"/>
    <mergeCell ref="X2:AP2"/>
    <mergeCell ref="AQ2:AQ5"/>
    <mergeCell ref="AR2:AR5"/>
    <mergeCell ref="AT2:AU5"/>
    <mergeCell ref="C3:P3"/>
    <mergeCell ref="Q3:W3"/>
  </mergeCells>
  <pageMargins left="0.27559055118110237" right="0.27559055118110237" top="0.74803149606299213" bottom="0.74803149606299213" header="0.31496062992125984" footer="0.31496062992125984"/>
  <pageSetup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 Wise Detail Fy2022-23</vt:lpstr>
      <vt:lpstr>'Month Wise Detail Fy2022-23'!Print_Area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2022-12-30T05:47:13Z</dcterms:created>
  <dcterms:modified xsi:type="dcterms:W3CDTF">2022-12-30T05:48:22Z</dcterms:modified>
</cp:coreProperties>
</file>