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9052022\"/>
    </mc:Choice>
  </mc:AlternateContent>
  <xr:revisionPtr revIDLastSave="0" documentId="8_{4DC1B63B-E80D-4A16-860D-5F387E2487A6}" xr6:coauthVersionLast="36" xr6:coauthVersionMax="36" xr10:uidLastSave="{00000000-0000-0000-0000-000000000000}"/>
  <bookViews>
    <workbookView xWindow="0" yWindow="0" windowWidth="28800" windowHeight="11625" xr2:uid="{8D3B5AED-45F3-4B37-8BC7-C5CC351479F4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I84" i="1"/>
  <c r="D84" i="1"/>
  <c r="G83" i="1"/>
  <c r="I82" i="1"/>
  <c r="G82" i="1"/>
  <c r="I81" i="1"/>
  <c r="I83" i="1" s="1"/>
  <c r="I80" i="1"/>
  <c r="F80" i="1"/>
  <c r="I79" i="1"/>
  <c r="D121" i="1" s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D83" i="1" s="1"/>
  <c r="C68" i="1"/>
  <c r="B68" i="1"/>
  <c r="I67" i="1"/>
  <c r="H67" i="1"/>
  <c r="F67" i="1"/>
  <c r="D67" i="1"/>
  <c r="C67" i="1"/>
  <c r="B67" i="1"/>
  <c r="I66" i="1"/>
  <c r="F66" i="1" s="1"/>
  <c r="H66" i="1"/>
  <c r="D66" i="1"/>
  <c r="C66" i="1"/>
  <c r="C83" i="1" s="1"/>
  <c r="B66" i="1"/>
  <c r="I65" i="1"/>
  <c r="S57" i="1" s="1"/>
  <c r="H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F57" i="1" s="1"/>
  <c r="H57" i="1"/>
  <c r="D57" i="1"/>
  <c r="D61" i="1" s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F37" i="1"/>
  <c r="E37" i="1"/>
  <c r="D37" i="1"/>
  <c r="I36" i="1"/>
  <c r="G3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E21" i="1"/>
  <c r="D21" i="1"/>
  <c r="D33" i="1" s="1"/>
  <c r="I20" i="1"/>
  <c r="H20" i="1"/>
  <c r="H33" i="1" s="1"/>
  <c r="G20" i="1"/>
  <c r="G33" i="1" s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6" i="1"/>
  <c r="D47" i="1"/>
  <c r="I77" i="1"/>
  <c r="F65" i="1"/>
  <c r="C112" i="1" l="1"/>
  <c r="B121" i="1"/>
  <c r="D56" i="1"/>
  <c r="D64" i="1" s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83FA0CFA-DD7C-402D-BFE3-1515357CAA8F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BF92BC2F-FCB8-4D42-AA8E-BC7E363080EE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81A64201-54F1-443E-8012-3B8959D36353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<sst xmlns="http://schemas.openxmlformats.org/spreadsheetml/2006/main" count="143" uniqueCount="136">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</sst>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99005D0D-DF31-4AE1-A5B5-978B4D300A5C}"/>
    <cellStyle name="Percent 2 2" xfId="3" xr:uid="{A46EFC50-5169-4714-8626-B9F0D304B2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1272</c:v>
                </c:pt>
                <c:pt idx="1">
                  <c:v>1263</c:v>
                </c:pt>
                <c:pt idx="2">
                  <c:v>1276</c:v>
                </c:pt>
                <c:pt idx="3">
                  <c:v>1268</c:v>
                </c:pt>
                <c:pt idx="4">
                  <c:v>1238</c:v>
                </c:pt>
                <c:pt idx="5">
                  <c:v>1243</c:v>
                </c:pt>
                <c:pt idx="6">
                  <c:v>1232</c:v>
                </c:pt>
                <c:pt idx="7">
                  <c:v>1238</c:v>
                </c:pt>
                <c:pt idx="8">
                  <c:v>1230</c:v>
                </c:pt>
                <c:pt idx="9">
                  <c:v>1209</c:v>
                </c:pt>
                <c:pt idx="10">
                  <c:v>1219</c:v>
                </c:pt>
                <c:pt idx="11">
                  <c:v>1212</c:v>
                </c:pt>
                <c:pt idx="12">
                  <c:v>1206</c:v>
                </c:pt>
                <c:pt idx="13">
                  <c:v>1199</c:v>
                </c:pt>
                <c:pt idx="14">
                  <c:v>1199</c:v>
                </c:pt>
                <c:pt idx="15">
                  <c:v>1192</c:v>
                </c:pt>
                <c:pt idx="16">
                  <c:v>1198</c:v>
                </c:pt>
                <c:pt idx="17">
                  <c:v>1203</c:v>
                </c:pt>
                <c:pt idx="18">
                  <c:v>1221</c:v>
                </c:pt>
                <c:pt idx="19">
                  <c:v>1228</c:v>
                </c:pt>
                <c:pt idx="20">
                  <c:v>1267</c:v>
                </c:pt>
                <c:pt idx="21">
                  <c:v>1297</c:v>
                </c:pt>
                <c:pt idx="22">
                  <c:v>1330</c:v>
                </c:pt>
                <c:pt idx="23">
                  <c:v>1379</c:v>
                </c:pt>
                <c:pt idx="24">
                  <c:v>1424</c:v>
                </c:pt>
                <c:pt idx="25">
                  <c:v>1469</c:v>
                </c:pt>
                <c:pt idx="26">
                  <c:v>1495</c:v>
                </c:pt>
                <c:pt idx="27">
                  <c:v>1488</c:v>
                </c:pt>
                <c:pt idx="28">
                  <c:v>1526</c:v>
                </c:pt>
                <c:pt idx="29">
                  <c:v>1526</c:v>
                </c:pt>
                <c:pt idx="30">
                  <c:v>1518</c:v>
                </c:pt>
                <c:pt idx="31">
                  <c:v>1508</c:v>
                </c:pt>
                <c:pt idx="32">
                  <c:v>1496</c:v>
                </c:pt>
                <c:pt idx="33">
                  <c:v>1481</c:v>
                </c:pt>
                <c:pt idx="34">
                  <c:v>1505</c:v>
                </c:pt>
                <c:pt idx="35">
                  <c:v>1486</c:v>
                </c:pt>
                <c:pt idx="36">
                  <c:v>1511</c:v>
                </c:pt>
                <c:pt idx="37">
                  <c:v>1533</c:v>
                </c:pt>
                <c:pt idx="38">
                  <c:v>1541</c:v>
                </c:pt>
                <c:pt idx="39">
                  <c:v>1544</c:v>
                </c:pt>
                <c:pt idx="40">
                  <c:v>1532</c:v>
                </c:pt>
                <c:pt idx="41">
                  <c:v>1559</c:v>
                </c:pt>
                <c:pt idx="42">
                  <c:v>1568</c:v>
                </c:pt>
                <c:pt idx="43">
                  <c:v>1560</c:v>
                </c:pt>
                <c:pt idx="44">
                  <c:v>1565</c:v>
                </c:pt>
                <c:pt idx="45">
                  <c:v>1551</c:v>
                </c:pt>
                <c:pt idx="46">
                  <c:v>1560</c:v>
                </c:pt>
                <c:pt idx="47">
                  <c:v>1539</c:v>
                </c:pt>
                <c:pt idx="48">
                  <c:v>1553</c:v>
                </c:pt>
                <c:pt idx="49">
                  <c:v>1551</c:v>
                </c:pt>
                <c:pt idx="50">
                  <c:v>1531</c:v>
                </c:pt>
                <c:pt idx="51">
                  <c:v>1522</c:v>
                </c:pt>
                <c:pt idx="52">
                  <c:v>1488</c:v>
                </c:pt>
                <c:pt idx="53">
                  <c:v>1482</c:v>
                </c:pt>
                <c:pt idx="54">
                  <c:v>1494</c:v>
                </c:pt>
                <c:pt idx="55">
                  <c:v>1514</c:v>
                </c:pt>
                <c:pt idx="56">
                  <c:v>1533</c:v>
                </c:pt>
                <c:pt idx="57">
                  <c:v>1547</c:v>
                </c:pt>
                <c:pt idx="58">
                  <c:v>1558</c:v>
                </c:pt>
                <c:pt idx="59">
                  <c:v>1563</c:v>
                </c:pt>
                <c:pt idx="60">
                  <c:v>1541</c:v>
                </c:pt>
                <c:pt idx="61">
                  <c:v>1555</c:v>
                </c:pt>
                <c:pt idx="62">
                  <c:v>1582</c:v>
                </c:pt>
                <c:pt idx="63">
                  <c:v>1594</c:v>
                </c:pt>
                <c:pt idx="64">
                  <c:v>1583</c:v>
                </c:pt>
                <c:pt idx="65">
                  <c:v>1584</c:v>
                </c:pt>
                <c:pt idx="66">
                  <c:v>1570</c:v>
                </c:pt>
                <c:pt idx="67">
                  <c:v>1561</c:v>
                </c:pt>
                <c:pt idx="68">
                  <c:v>1514</c:v>
                </c:pt>
                <c:pt idx="69">
                  <c:v>1498</c:v>
                </c:pt>
                <c:pt idx="70">
                  <c:v>1475</c:v>
                </c:pt>
                <c:pt idx="71">
                  <c:v>1449</c:v>
                </c:pt>
                <c:pt idx="72">
                  <c:v>1448</c:v>
                </c:pt>
                <c:pt idx="73">
                  <c:v>1430</c:v>
                </c:pt>
                <c:pt idx="74">
                  <c:v>1420</c:v>
                </c:pt>
                <c:pt idx="75">
                  <c:v>1389</c:v>
                </c:pt>
                <c:pt idx="76">
                  <c:v>1366</c:v>
                </c:pt>
                <c:pt idx="77">
                  <c:v>1371</c:v>
                </c:pt>
                <c:pt idx="78">
                  <c:v>1410</c:v>
                </c:pt>
                <c:pt idx="79">
                  <c:v>1473</c:v>
                </c:pt>
                <c:pt idx="80">
                  <c:v>1452</c:v>
                </c:pt>
                <c:pt idx="81">
                  <c:v>1452</c:v>
                </c:pt>
                <c:pt idx="82">
                  <c:v>1423</c:v>
                </c:pt>
                <c:pt idx="83">
                  <c:v>1427</c:v>
                </c:pt>
                <c:pt idx="84">
                  <c:v>1411</c:v>
                </c:pt>
                <c:pt idx="85">
                  <c:v>1416</c:v>
                </c:pt>
                <c:pt idx="86">
                  <c:v>1380</c:v>
                </c:pt>
                <c:pt idx="87">
                  <c:v>1368</c:v>
                </c:pt>
                <c:pt idx="88">
                  <c:v>1403</c:v>
                </c:pt>
                <c:pt idx="89">
                  <c:v>1406</c:v>
                </c:pt>
                <c:pt idx="90">
                  <c:v>1400</c:v>
                </c:pt>
                <c:pt idx="91">
                  <c:v>1370</c:v>
                </c:pt>
                <c:pt idx="92">
                  <c:v>1329</c:v>
                </c:pt>
                <c:pt idx="93">
                  <c:v>1337</c:v>
                </c:pt>
                <c:pt idx="94">
                  <c:v>1329</c:v>
                </c:pt>
                <c:pt idx="95">
                  <c:v>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B-46CA-9252-D0CBD4972124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1024</c:v>
                </c:pt>
                <c:pt idx="1">
                  <c:v>1003</c:v>
                </c:pt>
                <c:pt idx="2">
                  <c:v>1056</c:v>
                </c:pt>
                <c:pt idx="3">
                  <c:v>1016</c:v>
                </c:pt>
                <c:pt idx="4">
                  <c:v>930</c:v>
                </c:pt>
                <c:pt idx="5">
                  <c:v>951</c:v>
                </c:pt>
                <c:pt idx="6">
                  <c:v>986</c:v>
                </c:pt>
                <c:pt idx="7">
                  <c:v>1010</c:v>
                </c:pt>
                <c:pt idx="8">
                  <c:v>1061</c:v>
                </c:pt>
                <c:pt idx="9">
                  <c:v>1073</c:v>
                </c:pt>
                <c:pt idx="10">
                  <c:v>1108</c:v>
                </c:pt>
                <c:pt idx="11">
                  <c:v>1130</c:v>
                </c:pt>
                <c:pt idx="12">
                  <c:v>1243</c:v>
                </c:pt>
                <c:pt idx="13">
                  <c:v>1258</c:v>
                </c:pt>
                <c:pt idx="14">
                  <c:v>1208</c:v>
                </c:pt>
                <c:pt idx="15">
                  <c:v>1280</c:v>
                </c:pt>
                <c:pt idx="16">
                  <c:v>1142</c:v>
                </c:pt>
                <c:pt idx="17">
                  <c:v>1134</c:v>
                </c:pt>
                <c:pt idx="18">
                  <c:v>1131</c:v>
                </c:pt>
                <c:pt idx="19">
                  <c:v>1101</c:v>
                </c:pt>
                <c:pt idx="20">
                  <c:v>1285</c:v>
                </c:pt>
                <c:pt idx="21">
                  <c:v>1289</c:v>
                </c:pt>
                <c:pt idx="22">
                  <c:v>1360</c:v>
                </c:pt>
                <c:pt idx="23">
                  <c:v>1365</c:v>
                </c:pt>
                <c:pt idx="24">
                  <c:v>1480</c:v>
                </c:pt>
                <c:pt idx="25">
                  <c:v>1423</c:v>
                </c:pt>
                <c:pt idx="26">
                  <c:v>1491</c:v>
                </c:pt>
                <c:pt idx="27">
                  <c:v>1504</c:v>
                </c:pt>
                <c:pt idx="28">
                  <c:v>1520</c:v>
                </c:pt>
                <c:pt idx="29">
                  <c:v>1524</c:v>
                </c:pt>
                <c:pt idx="30">
                  <c:v>1522</c:v>
                </c:pt>
                <c:pt idx="31">
                  <c:v>1507</c:v>
                </c:pt>
                <c:pt idx="32">
                  <c:v>1449</c:v>
                </c:pt>
                <c:pt idx="33">
                  <c:v>1394</c:v>
                </c:pt>
                <c:pt idx="34">
                  <c:v>1552</c:v>
                </c:pt>
                <c:pt idx="35">
                  <c:v>1476</c:v>
                </c:pt>
                <c:pt idx="36">
                  <c:v>1434</c:v>
                </c:pt>
                <c:pt idx="37">
                  <c:v>1484</c:v>
                </c:pt>
                <c:pt idx="38">
                  <c:v>1578</c:v>
                </c:pt>
                <c:pt idx="39">
                  <c:v>1419</c:v>
                </c:pt>
                <c:pt idx="40">
                  <c:v>1482</c:v>
                </c:pt>
                <c:pt idx="41">
                  <c:v>1503</c:v>
                </c:pt>
                <c:pt idx="42">
                  <c:v>1474</c:v>
                </c:pt>
                <c:pt idx="43">
                  <c:v>1474</c:v>
                </c:pt>
                <c:pt idx="44">
                  <c:v>1528</c:v>
                </c:pt>
                <c:pt idx="45">
                  <c:v>1557</c:v>
                </c:pt>
                <c:pt idx="46">
                  <c:v>1580</c:v>
                </c:pt>
                <c:pt idx="47">
                  <c:v>1531</c:v>
                </c:pt>
                <c:pt idx="48">
                  <c:v>1508</c:v>
                </c:pt>
                <c:pt idx="49">
                  <c:v>1512</c:v>
                </c:pt>
                <c:pt idx="50">
                  <c:v>1482</c:v>
                </c:pt>
                <c:pt idx="51">
                  <c:v>1523</c:v>
                </c:pt>
                <c:pt idx="52">
                  <c:v>1392</c:v>
                </c:pt>
                <c:pt idx="53">
                  <c:v>1414</c:v>
                </c:pt>
                <c:pt idx="54">
                  <c:v>1420</c:v>
                </c:pt>
                <c:pt idx="55">
                  <c:v>1408</c:v>
                </c:pt>
                <c:pt idx="56">
                  <c:v>1382</c:v>
                </c:pt>
                <c:pt idx="57">
                  <c:v>1342</c:v>
                </c:pt>
                <c:pt idx="58">
                  <c:v>1411</c:v>
                </c:pt>
                <c:pt idx="59">
                  <c:v>1443</c:v>
                </c:pt>
                <c:pt idx="60">
                  <c:v>1373</c:v>
                </c:pt>
                <c:pt idx="61">
                  <c:v>1376</c:v>
                </c:pt>
                <c:pt idx="62">
                  <c:v>1582</c:v>
                </c:pt>
                <c:pt idx="63">
                  <c:v>1510</c:v>
                </c:pt>
                <c:pt idx="64">
                  <c:v>1409</c:v>
                </c:pt>
                <c:pt idx="65">
                  <c:v>1457</c:v>
                </c:pt>
                <c:pt idx="66">
                  <c:v>1484</c:v>
                </c:pt>
                <c:pt idx="67">
                  <c:v>1429</c:v>
                </c:pt>
                <c:pt idx="68">
                  <c:v>1434</c:v>
                </c:pt>
                <c:pt idx="69">
                  <c:v>1358</c:v>
                </c:pt>
                <c:pt idx="70">
                  <c:v>1542</c:v>
                </c:pt>
                <c:pt idx="71">
                  <c:v>1440</c:v>
                </c:pt>
                <c:pt idx="72">
                  <c:v>1453</c:v>
                </c:pt>
                <c:pt idx="73">
                  <c:v>1489</c:v>
                </c:pt>
                <c:pt idx="74">
                  <c:v>1446</c:v>
                </c:pt>
                <c:pt idx="75">
                  <c:v>1478</c:v>
                </c:pt>
                <c:pt idx="76">
                  <c:v>1392</c:v>
                </c:pt>
                <c:pt idx="77">
                  <c:v>1398</c:v>
                </c:pt>
                <c:pt idx="78">
                  <c:v>1453</c:v>
                </c:pt>
                <c:pt idx="79">
                  <c:v>1482</c:v>
                </c:pt>
                <c:pt idx="80">
                  <c:v>1481</c:v>
                </c:pt>
                <c:pt idx="81">
                  <c:v>1486</c:v>
                </c:pt>
                <c:pt idx="82">
                  <c:v>1521</c:v>
                </c:pt>
                <c:pt idx="83">
                  <c:v>1469</c:v>
                </c:pt>
                <c:pt idx="84">
                  <c:v>1364</c:v>
                </c:pt>
                <c:pt idx="85">
                  <c:v>1397</c:v>
                </c:pt>
                <c:pt idx="86">
                  <c:v>1310</c:v>
                </c:pt>
                <c:pt idx="87">
                  <c:v>1342</c:v>
                </c:pt>
                <c:pt idx="88">
                  <c:v>1217</c:v>
                </c:pt>
                <c:pt idx="89">
                  <c:v>1206</c:v>
                </c:pt>
                <c:pt idx="90">
                  <c:v>1211</c:v>
                </c:pt>
                <c:pt idx="91">
                  <c:v>1176</c:v>
                </c:pt>
                <c:pt idx="92">
                  <c:v>1115</c:v>
                </c:pt>
                <c:pt idx="93">
                  <c:v>1099</c:v>
                </c:pt>
                <c:pt idx="94">
                  <c:v>1147</c:v>
                </c:pt>
                <c:pt idx="95">
                  <c:v>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B-46CA-9252-D0CBD4972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428B-46CA-9252-D0CBD4972124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428B-46CA-9252-D0CBD4972124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49.76</c:v>
                </c:pt>
                <c:pt idx="1">
                  <c:v>49.84</c:v>
                </c:pt>
                <c:pt idx="2">
                  <c:v>49.94</c:v>
                </c:pt>
                <c:pt idx="3">
                  <c:v>49.96</c:v>
                </c:pt>
                <c:pt idx="4">
                  <c:v>49.92</c:v>
                </c:pt>
                <c:pt idx="5">
                  <c:v>49.97</c:v>
                </c:pt>
                <c:pt idx="6">
                  <c:v>50</c:v>
                </c:pt>
                <c:pt idx="7">
                  <c:v>49.99</c:v>
                </c:pt>
                <c:pt idx="8">
                  <c:v>49.92</c:v>
                </c:pt>
                <c:pt idx="9">
                  <c:v>49.83</c:v>
                </c:pt>
                <c:pt idx="10">
                  <c:v>49.88</c:v>
                </c:pt>
                <c:pt idx="11">
                  <c:v>49.95</c:v>
                </c:pt>
                <c:pt idx="12">
                  <c:v>49.94</c:v>
                </c:pt>
                <c:pt idx="13">
                  <c:v>49.96</c:v>
                </c:pt>
                <c:pt idx="14">
                  <c:v>49.99</c:v>
                </c:pt>
                <c:pt idx="15">
                  <c:v>50</c:v>
                </c:pt>
                <c:pt idx="16">
                  <c:v>49.98</c:v>
                </c:pt>
                <c:pt idx="17">
                  <c:v>49.98</c:v>
                </c:pt>
                <c:pt idx="18">
                  <c:v>49.93</c:v>
                </c:pt>
                <c:pt idx="19">
                  <c:v>49.8</c:v>
                </c:pt>
                <c:pt idx="20">
                  <c:v>49.87</c:v>
                </c:pt>
                <c:pt idx="21">
                  <c:v>49.88</c:v>
                </c:pt>
                <c:pt idx="22">
                  <c:v>49.85</c:v>
                </c:pt>
                <c:pt idx="23">
                  <c:v>49.96</c:v>
                </c:pt>
                <c:pt idx="24">
                  <c:v>50</c:v>
                </c:pt>
                <c:pt idx="25">
                  <c:v>50.02</c:v>
                </c:pt>
                <c:pt idx="26">
                  <c:v>50.03</c:v>
                </c:pt>
                <c:pt idx="27">
                  <c:v>50.05</c:v>
                </c:pt>
                <c:pt idx="28">
                  <c:v>50.06</c:v>
                </c:pt>
                <c:pt idx="29">
                  <c:v>50.05</c:v>
                </c:pt>
                <c:pt idx="30">
                  <c:v>50.06</c:v>
                </c:pt>
                <c:pt idx="31">
                  <c:v>50.06</c:v>
                </c:pt>
                <c:pt idx="32">
                  <c:v>50.04</c:v>
                </c:pt>
                <c:pt idx="33">
                  <c:v>50.01</c:v>
                </c:pt>
                <c:pt idx="34">
                  <c:v>50.01</c:v>
                </c:pt>
                <c:pt idx="35">
                  <c:v>50.01</c:v>
                </c:pt>
                <c:pt idx="36">
                  <c:v>49.99</c:v>
                </c:pt>
                <c:pt idx="37">
                  <c:v>50.01</c:v>
                </c:pt>
                <c:pt idx="38">
                  <c:v>50.02</c:v>
                </c:pt>
                <c:pt idx="39">
                  <c:v>50.03</c:v>
                </c:pt>
                <c:pt idx="40">
                  <c:v>50.01</c:v>
                </c:pt>
                <c:pt idx="41">
                  <c:v>50.01</c:v>
                </c:pt>
                <c:pt idx="42">
                  <c:v>49.97</c:v>
                </c:pt>
                <c:pt idx="43">
                  <c:v>49.97</c:v>
                </c:pt>
                <c:pt idx="44">
                  <c:v>50.02</c:v>
                </c:pt>
                <c:pt idx="45">
                  <c:v>50</c:v>
                </c:pt>
                <c:pt idx="46">
                  <c:v>50.01</c:v>
                </c:pt>
                <c:pt idx="47">
                  <c:v>50.02</c:v>
                </c:pt>
                <c:pt idx="48">
                  <c:v>50.03</c:v>
                </c:pt>
                <c:pt idx="49">
                  <c:v>50</c:v>
                </c:pt>
                <c:pt idx="50">
                  <c:v>50.01</c:v>
                </c:pt>
                <c:pt idx="51">
                  <c:v>50.02</c:v>
                </c:pt>
                <c:pt idx="52">
                  <c:v>49.98</c:v>
                </c:pt>
                <c:pt idx="53">
                  <c:v>49.92</c:v>
                </c:pt>
                <c:pt idx="54">
                  <c:v>50.01</c:v>
                </c:pt>
                <c:pt idx="55">
                  <c:v>50</c:v>
                </c:pt>
                <c:pt idx="56">
                  <c:v>49.99</c:v>
                </c:pt>
                <c:pt idx="57">
                  <c:v>50.03</c:v>
                </c:pt>
                <c:pt idx="58">
                  <c:v>50.06</c:v>
                </c:pt>
                <c:pt idx="59">
                  <c:v>50.03</c:v>
                </c:pt>
                <c:pt idx="60">
                  <c:v>50.03</c:v>
                </c:pt>
                <c:pt idx="61">
                  <c:v>50.02</c:v>
                </c:pt>
                <c:pt idx="62">
                  <c:v>49.99</c:v>
                </c:pt>
                <c:pt idx="63">
                  <c:v>50.03</c:v>
                </c:pt>
                <c:pt idx="64">
                  <c:v>50.03</c:v>
                </c:pt>
                <c:pt idx="65">
                  <c:v>49.98</c:v>
                </c:pt>
                <c:pt idx="66">
                  <c:v>49.97</c:v>
                </c:pt>
                <c:pt idx="67">
                  <c:v>50.01</c:v>
                </c:pt>
                <c:pt idx="68">
                  <c:v>50</c:v>
                </c:pt>
                <c:pt idx="69">
                  <c:v>50</c:v>
                </c:pt>
                <c:pt idx="70">
                  <c:v>49.99</c:v>
                </c:pt>
                <c:pt idx="71">
                  <c:v>50.02</c:v>
                </c:pt>
                <c:pt idx="72">
                  <c:v>50.04</c:v>
                </c:pt>
                <c:pt idx="73">
                  <c:v>50.01</c:v>
                </c:pt>
                <c:pt idx="74">
                  <c:v>49.92</c:v>
                </c:pt>
                <c:pt idx="75">
                  <c:v>49.96</c:v>
                </c:pt>
                <c:pt idx="76">
                  <c:v>49.96</c:v>
                </c:pt>
                <c:pt idx="77">
                  <c:v>49.82</c:v>
                </c:pt>
                <c:pt idx="78">
                  <c:v>49.95</c:v>
                </c:pt>
                <c:pt idx="79">
                  <c:v>50</c:v>
                </c:pt>
                <c:pt idx="80">
                  <c:v>49.98</c:v>
                </c:pt>
                <c:pt idx="81">
                  <c:v>49.99</c:v>
                </c:pt>
                <c:pt idx="82">
                  <c:v>49.96</c:v>
                </c:pt>
                <c:pt idx="83">
                  <c:v>50.01</c:v>
                </c:pt>
                <c:pt idx="84">
                  <c:v>49.95</c:v>
                </c:pt>
                <c:pt idx="85">
                  <c:v>49.98</c:v>
                </c:pt>
                <c:pt idx="86">
                  <c:v>49.93</c:v>
                </c:pt>
                <c:pt idx="87">
                  <c:v>49.96</c:v>
                </c:pt>
                <c:pt idx="88">
                  <c:v>49.89</c:v>
                </c:pt>
                <c:pt idx="89">
                  <c:v>49.86</c:v>
                </c:pt>
                <c:pt idx="90">
                  <c:v>49.84</c:v>
                </c:pt>
                <c:pt idx="91">
                  <c:v>49.9</c:v>
                </c:pt>
                <c:pt idx="92">
                  <c:v>49.92</c:v>
                </c:pt>
                <c:pt idx="93">
                  <c:v>49.97</c:v>
                </c:pt>
                <c:pt idx="94">
                  <c:v>49.99</c:v>
                </c:pt>
                <c:pt idx="95">
                  <c:v>50.01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8B-46CA-9252-D0CBD4972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A6EE6E-2694-46F3-9FB9-28C7A927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8DD24414-C506-4749-9244-3B91E2A13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19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T3" t="str">
            <v>Availability</v>
          </cell>
        </row>
        <row r="5">
          <cell r="B5" t="str">
            <v>00:00-00.15</v>
          </cell>
          <cell r="C5">
            <v>49.76</v>
          </cell>
          <cell r="E5">
            <v>1272</v>
          </cell>
          <cell r="T5">
            <v>1024</v>
          </cell>
        </row>
        <row r="6">
          <cell r="B6" t="str">
            <v>00.15-00.30</v>
          </cell>
          <cell r="C6">
            <v>49.84</v>
          </cell>
          <cell r="E6">
            <v>1263</v>
          </cell>
          <cell r="T6">
            <v>1003</v>
          </cell>
        </row>
        <row r="7">
          <cell r="B7" t="str">
            <v>00.30-00.45</v>
          </cell>
          <cell r="C7">
            <v>49.94</v>
          </cell>
          <cell r="E7">
            <v>1276</v>
          </cell>
          <cell r="T7">
            <v>1056</v>
          </cell>
        </row>
        <row r="8">
          <cell r="B8" t="str">
            <v>00.45-01.00</v>
          </cell>
          <cell r="C8">
            <v>49.96</v>
          </cell>
          <cell r="E8">
            <v>1268</v>
          </cell>
          <cell r="T8">
            <v>1016</v>
          </cell>
        </row>
        <row r="9">
          <cell r="B9" t="str">
            <v>01.00-01.15</v>
          </cell>
          <cell r="C9">
            <v>49.92</v>
          </cell>
          <cell r="E9">
            <v>1238</v>
          </cell>
          <cell r="T9">
            <v>930</v>
          </cell>
        </row>
        <row r="10">
          <cell r="B10" t="str">
            <v>01.15-01.30</v>
          </cell>
          <cell r="C10">
            <v>49.97</v>
          </cell>
          <cell r="E10">
            <v>1243</v>
          </cell>
          <cell r="T10">
            <v>951</v>
          </cell>
        </row>
        <row r="11">
          <cell r="B11" t="str">
            <v>01.30-01.45</v>
          </cell>
          <cell r="C11">
            <v>50</v>
          </cell>
          <cell r="E11">
            <v>1232</v>
          </cell>
          <cell r="T11">
            <v>986</v>
          </cell>
        </row>
        <row r="12">
          <cell r="B12" t="str">
            <v>01.45-02.00</v>
          </cell>
          <cell r="C12">
            <v>49.99</v>
          </cell>
          <cell r="E12">
            <v>1238</v>
          </cell>
          <cell r="T12">
            <v>1010</v>
          </cell>
        </row>
        <row r="13">
          <cell r="B13" t="str">
            <v>02.00-02.15</v>
          </cell>
          <cell r="C13">
            <v>49.92</v>
          </cell>
          <cell r="E13">
            <v>1230</v>
          </cell>
          <cell r="T13">
            <v>1061</v>
          </cell>
        </row>
        <row r="14">
          <cell r="B14" t="str">
            <v>02.15-02.30</v>
          </cell>
          <cell r="C14">
            <v>49.83</v>
          </cell>
          <cell r="E14">
            <v>1209</v>
          </cell>
          <cell r="T14">
            <v>1073</v>
          </cell>
        </row>
        <row r="15">
          <cell r="B15" t="str">
            <v>02.30-02.45</v>
          </cell>
          <cell r="C15">
            <v>49.88</v>
          </cell>
          <cell r="E15">
            <v>1219</v>
          </cell>
          <cell r="T15">
            <v>1108</v>
          </cell>
        </row>
        <row r="16">
          <cell r="B16" t="str">
            <v>02.45-03:00</v>
          </cell>
          <cell r="C16">
            <v>49.95</v>
          </cell>
          <cell r="E16">
            <v>1212</v>
          </cell>
          <cell r="T16">
            <v>1130</v>
          </cell>
        </row>
        <row r="17">
          <cell r="B17" t="str">
            <v>03.00-03.15</v>
          </cell>
          <cell r="C17">
            <v>49.94</v>
          </cell>
          <cell r="E17">
            <v>1206</v>
          </cell>
          <cell r="T17">
            <v>1243</v>
          </cell>
        </row>
        <row r="18">
          <cell r="B18" t="str">
            <v>03.15-03.30</v>
          </cell>
          <cell r="C18">
            <v>49.96</v>
          </cell>
          <cell r="E18">
            <v>1199</v>
          </cell>
          <cell r="T18">
            <v>1258</v>
          </cell>
        </row>
        <row r="19">
          <cell r="B19" t="str">
            <v>03.30-03.45</v>
          </cell>
          <cell r="C19">
            <v>49.99</v>
          </cell>
          <cell r="E19">
            <v>1199</v>
          </cell>
          <cell r="T19">
            <v>1208</v>
          </cell>
        </row>
        <row r="20">
          <cell r="B20" t="str">
            <v>03.45-04.00</v>
          </cell>
          <cell r="C20">
            <v>50</v>
          </cell>
          <cell r="E20">
            <v>1192</v>
          </cell>
          <cell r="T20">
            <v>1280</v>
          </cell>
        </row>
        <row r="21">
          <cell r="B21" t="str">
            <v>04.00-04.15</v>
          </cell>
          <cell r="C21">
            <v>49.98</v>
          </cell>
          <cell r="E21">
            <v>1198</v>
          </cell>
          <cell r="T21">
            <v>1142</v>
          </cell>
        </row>
        <row r="22">
          <cell r="B22" t="str">
            <v>04.15-04.30</v>
          </cell>
          <cell r="C22">
            <v>49.98</v>
          </cell>
          <cell r="E22">
            <v>1203</v>
          </cell>
          <cell r="T22">
            <v>1134</v>
          </cell>
        </row>
        <row r="23">
          <cell r="B23" t="str">
            <v>04.30-04.45</v>
          </cell>
          <cell r="C23">
            <v>49.93</v>
          </cell>
          <cell r="E23">
            <v>1221</v>
          </cell>
          <cell r="T23">
            <v>1131</v>
          </cell>
        </row>
        <row r="24">
          <cell r="B24" t="str">
            <v>04.45-05.00</v>
          </cell>
          <cell r="C24">
            <v>49.8</v>
          </cell>
          <cell r="E24">
            <v>1228</v>
          </cell>
          <cell r="T24">
            <v>1101</v>
          </cell>
        </row>
        <row r="25">
          <cell r="B25" t="str">
            <v>05.00-05.15</v>
          </cell>
          <cell r="C25">
            <v>49.87</v>
          </cell>
          <cell r="E25">
            <v>1267</v>
          </cell>
          <cell r="T25">
            <v>1285</v>
          </cell>
        </row>
        <row r="26">
          <cell r="B26" t="str">
            <v>05.15-05.30</v>
          </cell>
          <cell r="C26">
            <v>49.88</v>
          </cell>
          <cell r="E26">
            <v>1297</v>
          </cell>
          <cell r="T26">
            <v>1289</v>
          </cell>
        </row>
        <row r="27">
          <cell r="B27" t="str">
            <v>05.30-05.45</v>
          </cell>
          <cell r="C27">
            <v>49.85</v>
          </cell>
          <cell r="E27">
            <v>1330</v>
          </cell>
          <cell r="T27">
            <v>1360</v>
          </cell>
        </row>
        <row r="28">
          <cell r="B28" t="str">
            <v>05.45-06.00</v>
          </cell>
          <cell r="C28">
            <v>49.96</v>
          </cell>
          <cell r="E28">
            <v>1379</v>
          </cell>
          <cell r="T28">
            <v>1365</v>
          </cell>
        </row>
        <row r="29">
          <cell r="B29" t="str">
            <v>06.00-06.15</v>
          </cell>
          <cell r="C29">
            <v>50</v>
          </cell>
          <cell r="E29">
            <v>1424</v>
          </cell>
          <cell r="T29">
            <v>1480</v>
          </cell>
        </row>
        <row r="30">
          <cell r="B30" t="str">
            <v>06.15-06.30</v>
          </cell>
          <cell r="C30">
            <v>50.02</v>
          </cell>
          <cell r="E30">
            <v>1469</v>
          </cell>
          <cell r="T30">
            <v>1423</v>
          </cell>
        </row>
        <row r="31">
          <cell r="B31" t="str">
            <v>06.30-06.45</v>
          </cell>
          <cell r="C31">
            <v>50.03</v>
          </cell>
          <cell r="E31">
            <v>1495</v>
          </cell>
          <cell r="T31">
            <v>1491</v>
          </cell>
        </row>
        <row r="32">
          <cell r="B32" t="str">
            <v>06.45-07.00</v>
          </cell>
          <cell r="C32">
            <v>50.05</v>
          </cell>
          <cell r="E32">
            <v>1488</v>
          </cell>
          <cell r="T32">
            <v>1504</v>
          </cell>
        </row>
        <row r="33">
          <cell r="B33" t="str">
            <v>07.00-07.15</v>
          </cell>
          <cell r="C33">
            <v>50.06</v>
          </cell>
          <cell r="E33">
            <v>1526</v>
          </cell>
          <cell r="T33">
            <v>1520</v>
          </cell>
        </row>
        <row r="34">
          <cell r="B34" t="str">
            <v>07.15-07.30</v>
          </cell>
          <cell r="C34">
            <v>50.05</v>
          </cell>
          <cell r="E34">
            <v>1526</v>
          </cell>
          <cell r="T34">
            <v>1524</v>
          </cell>
        </row>
        <row r="35">
          <cell r="B35" t="str">
            <v>07.30-07.45</v>
          </cell>
          <cell r="C35">
            <v>50.06</v>
          </cell>
          <cell r="E35">
            <v>1518</v>
          </cell>
          <cell r="T35">
            <v>1522</v>
          </cell>
        </row>
        <row r="36">
          <cell r="B36" t="str">
            <v>07.45-08.00</v>
          </cell>
          <cell r="C36">
            <v>50.06</v>
          </cell>
          <cell r="E36">
            <v>1508</v>
          </cell>
          <cell r="T36">
            <v>1507</v>
          </cell>
        </row>
        <row r="37">
          <cell r="B37" t="str">
            <v>08.00-08.15</v>
          </cell>
          <cell r="C37">
            <v>50.04</v>
          </cell>
          <cell r="E37">
            <v>1496</v>
          </cell>
          <cell r="T37">
            <v>1449</v>
          </cell>
        </row>
        <row r="38">
          <cell r="B38" t="str">
            <v>08.15-08.30</v>
          </cell>
          <cell r="C38">
            <v>50.01</v>
          </cell>
          <cell r="E38">
            <v>1481</v>
          </cell>
          <cell r="T38">
            <v>1394</v>
          </cell>
        </row>
        <row r="39">
          <cell r="B39" t="str">
            <v>08.30-08.45</v>
          </cell>
          <cell r="C39">
            <v>50.01</v>
          </cell>
          <cell r="E39">
            <v>1505</v>
          </cell>
          <cell r="T39">
            <v>1552</v>
          </cell>
        </row>
        <row r="40">
          <cell r="B40" t="str">
            <v>08.45-09.00</v>
          </cell>
          <cell r="C40">
            <v>50.01</v>
          </cell>
          <cell r="E40">
            <v>1486</v>
          </cell>
          <cell r="T40">
            <v>1476</v>
          </cell>
        </row>
        <row r="41">
          <cell r="B41" t="str">
            <v>09.00-09.15</v>
          </cell>
          <cell r="C41">
            <v>49.99</v>
          </cell>
          <cell r="E41">
            <v>1511</v>
          </cell>
          <cell r="T41">
            <v>1434</v>
          </cell>
        </row>
        <row r="42">
          <cell r="B42" t="str">
            <v>09.15-09.30</v>
          </cell>
          <cell r="C42">
            <v>50.01</v>
          </cell>
          <cell r="E42">
            <v>1533</v>
          </cell>
          <cell r="T42">
            <v>1484</v>
          </cell>
        </row>
        <row r="43">
          <cell r="B43" t="str">
            <v>09.30-09.45</v>
          </cell>
          <cell r="C43">
            <v>50.02</v>
          </cell>
          <cell r="E43">
            <v>1541</v>
          </cell>
          <cell r="T43">
            <v>1578</v>
          </cell>
        </row>
        <row r="44">
          <cell r="B44" t="str">
            <v>09.45-10.00</v>
          </cell>
          <cell r="C44">
            <v>50.03</v>
          </cell>
          <cell r="E44">
            <v>1544</v>
          </cell>
          <cell r="T44">
            <v>1419</v>
          </cell>
        </row>
        <row r="45">
          <cell r="B45" t="str">
            <v>10.00-10.15</v>
          </cell>
          <cell r="C45">
            <v>50.01</v>
          </cell>
          <cell r="E45">
            <v>1532</v>
          </cell>
          <cell r="T45">
            <v>1482</v>
          </cell>
        </row>
        <row r="46">
          <cell r="B46" t="str">
            <v>10.15-10.30</v>
          </cell>
          <cell r="C46">
            <v>50.01</v>
          </cell>
          <cell r="E46">
            <v>1559</v>
          </cell>
          <cell r="T46">
            <v>1503</v>
          </cell>
        </row>
        <row r="47">
          <cell r="B47" t="str">
            <v>10.30-10.45</v>
          </cell>
          <cell r="C47">
            <v>49.97</v>
          </cell>
          <cell r="E47">
            <v>1568</v>
          </cell>
          <cell r="T47">
            <v>1474</v>
          </cell>
        </row>
        <row r="48">
          <cell r="B48" t="str">
            <v>10.45-11.00</v>
          </cell>
          <cell r="C48">
            <v>49.97</v>
          </cell>
          <cell r="E48">
            <v>1560</v>
          </cell>
          <cell r="T48">
            <v>1474</v>
          </cell>
        </row>
        <row r="49">
          <cell r="B49" t="str">
            <v>11.00-11.15</v>
          </cell>
          <cell r="C49">
            <v>50.02</v>
          </cell>
          <cell r="E49">
            <v>1565</v>
          </cell>
          <cell r="T49">
            <v>1528</v>
          </cell>
        </row>
        <row r="50">
          <cell r="B50" t="str">
            <v>11.15-11.30</v>
          </cell>
          <cell r="C50">
            <v>50</v>
          </cell>
          <cell r="E50">
            <v>1551</v>
          </cell>
          <cell r="T50">
            <v>1557</v>
          </cell>
        </row>
        <row r="51">
          <cell r="B51" t="str">
            <v>11.30-11.45</v>
          </cell>
          <cell r="C51">
            <v>50.01</v>
          </cell>
          <cell r="E51">
            <v>1560</v>
          </cell>
          <cell r="T51">
            <v>1580</v>
          </cell>
        </row>
        <row r="52">
          <cell r="B52" t="str">
            <v>11.45-12.00</v>
          </cell>
          <cell r="C52">
            <v>50.02</v>
          </cell>
          <cell r="E52">
            <v>1539</v>
          </cell>
          <cell r="T52">
            <v>1531</v>
          </cell>
        </row>
        <row r="53">
          <cell r="B53" t="str">
            <v>12.00-12.15</v>
          </cell>
          <cell r="C53">
            <v>50.03</v>
          </cell>
          <cell r="E53">
            <v>1553</v>
          </cell>
          <cell r="T53">
            <v>1508</v>
          </cell>
        </row>
        <row r="54">
          <cell r="B54" t="str">
            <v>12.15-12.30</v>
          </cell>
          <cell r="C54">
            <v>50</v>
          </cell>
          <cell r="E54">
            <v>1551</v>
          </cell>
          <cell r="T54">
            <v>1512</v>
          </cell>
        </row>
        <row r="55">
          <cell r="B55" t="str">
            <v>12:30-12:45</v>
          </cell>
          <cell r="C55">
            <v>50.01</v>
          </cell>
          <cell r="E55">
            <v>1531</v>
          </cell>
          <cell r="T55">
            <v>1482</v>
          </cell>
        </row>
        <row r="56">
          <cell r="B56" t="str">
            <v>12.45-13.00</v>
          </cell>
          <cell r="C56">
            <v>50.02</v>
          </cell>
          <cell r="E56">
            <v>1522</v>
          </cell>
          <cell r="T56">
            <v>1523</v>
          </cell>
        </row>
        <row r="57">
          <cell r="B57" t="str">
            <v>13.00-13.15</v>
          </cell>
          <cell r="C57">
            <v>49.98</v>
          </cell>
          <cell r="E57">
            <v>1488</v>
          </cell>
          <cell r="T57">
            <v>1392</v>
          </cell>
        </row>
        <row r="58">
          <cell r="B58" t="str">
            <v>13.15-13.30</v>
          </cell>
          <cell r="C58">
            <v>49.92</v>
          </cell>
          <cell r="E58">
            <v>1482</v>
          </cell>
          <cell r="T58">
            <v>1414</v>
          </cell>
        </row>
        <row r="59">
          <cell r="B59" t="str">
            <v>13.30-13:45</v>
          </cell>
          <cell r="C59">
            <v>50.01</v>
          </cell>
          <cell r="E59">
            <v>1494</v>
          </cell>
          <cell r="T59">
            <v>1420</v>
          </cell>
        </row>
        <row r="60">
          <cell r="B60" t="str">
            <v>13.45-14.00</v>
          </cell>
          <cell r="C60">
            <v>50</v>
          </cell>
          <cell r="E60">
            <v>1514</v>
          </cell>
          <cell r="T60">
            <v>1408</v>
          </cell>
        </row>
        <row r="61">
          <cell r="B61" t="str">
            <v>14.00-14.15</v>
          </cell>
          <cell r="C61">
            <v>49.99</v>
          </cell>
          <cell r="E61">
            <v>1533</v>
          </cell>
          <cell r="T61">
            <v>1382</v>
          </cell>
        </row>
        <row r="62">
          <cell r="B62" t="str">
            <v>14.15-14.30</v>
          </cell>
          <cell r="C62">
            <v>50.03</v>
          </cell>
          <cell r="E62">
            <v>1547</v>
          </cell>
          <cell r="T62">
            <v>1342</v>
          </cell>
        </row>
        <row r="63">
          <cell r="B63" t="str">
            <v>14.30-14.45</v>
          </cell>
          <cell r="C63">
            <v>50.06</v>
          </cell>
          <cell r="E63">
            <v>1558</v>
          </cell>
          <cell r="T63">
            <v>1411</v>
          </cell>
        </row>
        <row r="64">
          <cell r="B64" t="str">
            <v>14.45-15.00</v>
          </cell>
          <cell r="C64">
            <v>50.03</v>
          </cell>
          <cell r="E64">
            <v>1563</v>
          </cell>
          <cell r="T64">
            <v>1443</v>
          </cell>
        </row>
        <row r="65">
          <cell r="B65" t="str">
            <v>15.00-15.15</v>
          </cell>
          <cell r="C65">
            <v>50.03</v>
          </cell>
          <cell r="E65">
            <v>1541</v>
          </cell>
          <cell r="T65">
            <v>1373</v>
          </cell>
        </row>
        <row r="66">
          <cell r="B66" t="str">
            <v>15.15-15.30</v>
          </cell>
          <cell r="C66">
            <v>50.02</v>
          </cell>
          <cell r="E66">
            <v>1555</v>
          </cell>
          <cell r="T66">
            <v>1376</v>
          </cell>
        </row>
        <row r="67">
          <cell r="B67" t="str">
            <v>15.30-15.45</v>
          </cell>
          <cell r="C67">
            <v>49.99</v>
          </cell>
          <cell r="E67">
            <v>1582</v>
          </cell>
          <cell r="T67">
            <v>1582</v>
          </cell>
        </row>
        <row r="68">
          <cell r="B68" t="str">
            <v>15.45-16.00</v>
          </cell>
          <cell r="C68">
            <v>50.03</v>
          </cell>
          <cell r="E68">
            <v>1594</v>
          </cell>
          <cell r="T68">
            <v>1510</v>
          </cell>
        </row>
        <row r="69">
          <cell r="B69" t="str">
            <v>16.00-16.15</v>
          </cell>
          <cell r="C69">
            <v>50.03</v>
          </cell>
          <cell r="E69">
            <v>1583</v>
          </cell>
          <cell r="T69">
            <v>1409</v>
          </cell>
        </row>
        <row r="70">
          <cell r="B70" t="str">
            <v>16.15-16.30</v>
          </cell>
          <cell r="C70">
            <v>49.98</v>
          </cell>
          <cell r="E70">
            <v>1584</v>
          </cell>
          <cell r="T70">
            <v>1457</v>
          </cell>
        </row>
        <row r="71">
          <cell r="B71" t="str">
            <v>16.30-16.45</v>
          </cell>
          <cell r="C71">
            <v>49.97</v>
          </cell>
          <cell r="E71">
            <v>1570</v>
          </cell>
          <cell r="T71">
            <v>1484</v>
          </cell>
        </row>
        <row r="72">
          <cell r="B72" t="str">
            <v>16.45-17.00</v>
          </cell>
          <cell r="C72">
            <v>50.01</v>
          </cell>
          <cell r="E72">
            <v>1561</v>
          </cell>
          <cell r="T72">
            <v>1429</v>
          </cell>
        </row>
        <row r="73">
          <cell r="B73" t="str">
            <v>17.00-17.15</v>
          </cell>
          <cell r="C73">
            <v>50</v>
          </cell>
          <cell r="E73">
            <v>1514</v>
          </cell>
          <cell r="T73">
            <v>1434</v>
          </cell>
        </row>
        <row r="74">
          <cell r="B74" t="str">
            <v>17.15-17.30</v>
          </cell>
          <cell r="C74">
            <v>50</v>
          </cell>
          <cell r="E74">
            <v>1498</v>
          </cell>
          <cell r="T74">
            <v>1358</v>
          </cell>
        </row>
        <row r="75">
          <cell r="B75" t="str">
            <v>17.30-17.45</v>
          </cell>
          <cell r="C75">
            <v>49.99</v>
          </cell>
          <cell r="E75">
            <v>1475</v>
          </cell>
          <cell r="T75">
            <v>1542</v>
          </cell>
        </row>
        <row r="76">
          <cell r="B76" t="str">
            <v>17.45-18.00</v>
          </cell>
          <cell r="C76">
            <v>50.02</v>
          </cell>
          <cell r="E76">
            <v>1449</v>
          </cell>
          <cell r="T76">
            <v>1440</v>
          </cell>
        </row>
        <row r="77">
          <cell r="B77" t="str">
            <v>18.00-18.15</v>
          </cell>
          <cell r="C77">
            <v>50.04</v>
          </cell>
          <cell r="E77">
            <v>1448</v>
          </cell>
          <cell r="T77">
            <v>1453</v>
          </cell>
        </row>
        <row r="78">
          <cell r="B78" t="str">
            <v>18.15-18.30</v>
          </cell>
          <cell r="C78">
            <v>50.01</v>
          </cell>
          <cell r="E78">
            <v>1430</v>
          </cell>
          <cell r="T78">
            <v>1489</v>
          </cell>
        </row>
        <row r="79">
          <cell r="B79" t="str">
            <v>18.30-18.45</v>
          </cell>
          <cell r="C79">
            <v>49.92</v>
          </cell>
          <cell r="E79">
            <v>1420</v>
          </cell>
          <cell r="T79">
            <v>1446</v>
          </cell>
        </row>
        <row r="80">
          <cell r="B80" t="str">
            <v>18.45-19.00</v>
          </cell>
          <cell r="C80">
            <v>49.96</v>
          </cell>
          <cell r="E80">
            <v>1389</v>
          </cell>
          <cell r="T80">
            <v>1478</v>
          </cell>
        </row>
        <row r="81">
          <cell r="B81" t="str">
            <v>19.00-19.15</v>
          </cell>
          <cell r="C81">
            <v>49.96</v>
          </cell>
          <cell r="E81">
            <v>1366</v>
          </cell>
          <cell r="T81">
            <v>1392</v>
          </cell>
        </row>
        <row r="82">
          <cell r="B82" t="str">
            <v>19.15-19.30</v>
          </cell>
          <cell r="C82">
            <v>49.82</v>
          </cell>
          <cell r="E82">
            <v>1371</v>
          </cell>
          <cell r="T82">
            <v>1398</v>
          </cell>
        </row>
        <row r="83">
          <cell r="B83" t="str">
            <v>19.30-19.45</v>
          </cell>
          <cell r="C83">
            <v>49.95</v>
          </cell>
          <cell r="E83">
            <v>1410</v>
          </cell>
          <cell r="T83">
            <v>1453</v>
          </cell>
        </row>
        <row r="84">
          <cell r="B84" t="str">
            <v>19.45-20.00</v>
          </cell>
          <cell r="C84">
            <v>50</v>
          </cell>
          <cell r="E84">
            <v>1473</v>
          </cell>
          <cell r="T84">
            <v>1482</v>
          </cell>
        </row>
        <row r="85">
          <cell r="B85" t="str">
            <v>20.00-20.15</v>
          </cell>
          <cell r="C85">
            <v>49.98</v>
          </cell>
          <cell r="E85">
            <v>1452</v>
          </cell>
          <cell r="T85">
            <v>1481</v>
          </cell>
        </row>
        <row r="86">
          <cell r="B86" t="str">
            <v>20.15-20.30</v>
          </cell>
          <cell r="C86">
            <v>49.99</v>
          </cell>
          <cell r="E86">
            <v>1452</v>
          </cell>
          <cell r="T86">
            <v>1486</v>
          </cell>
        </row>
        <row r="87">
          <cell r="B87" t="str">
            <v>20.30-20.45</v>
          </cell>
          <cell r="C87">
            <v>49.96</v>
          </cell>
          <cell r="E87">
            <v>1423</v>
          </cell>
          <cell r="T87">
            <v>1521</v>
          </cell>
        </row>
        <row r="88">
          <cell r="B88" t="str">
            <v>20.45-21.00</v>
          </cell>
          <cell r="C88">
            <v>50.01</v>
          </cell>
          <cell r="E88">
            <v>1427</v>
          </cell>
          <cell r="T88">
            <v>1469</v>
          </cell>
        </row>
        <row r="89">
          <cell r="B89" t="str">
            <v>21.00-21.15</v>
          </cell>
          <cell r="C89">
            <v>49.95</v>
          </cell>
          <cell r="E89">
            <v>1411</v>
          </cell>
          <cell r="T89">
            <v>1364</v>
          </cell>
        </row>
        <row r="90">
          <cell r="B90" t="str">
            <v>21.15-21.30</v>
          </cell>
          <cell r="C90">
            <v>49.98</v>
          </cell>
          <cell r="E90">
            <v>1416</v>
          </cell>
          <cell r="T90">
            <v>1397</v>
          </cell>
        </row>
        <row r="91">
          <cell r="B91" t="str">
            <v>21.30-21.45</v>
          </cell>
          <cell r="C91">
            <v>49.93</v>
          </cell>
          <cell r="E91">
            <v>1380</v>
          </cell>
          <cell r="T91">
            <v>1310</v>
          </cell>
        </row>
        <row r="92">
          <cell r="B92" t="str">
            <v>21.45-22.00</v>
          </cell>
          <cell r="C92">
            <v>49.96</v>
          </cell>
          <cell r="E92">
            <v>1368</v>
          </cell>
          <cell r="T92">
            <v>1342</v>
          </cell>
        </row>
        <row r="93">
          <cell r="B93" t="str">
            <v>22.00-22.15</v>
          </cell>
          <cell r="C93">
            <v>49.89</v>
          </cell>
          <cell r="E93">
            <v>1403</v>
          </cell>
          <cell r="T93">
            <v>1217</v>
          </cell>
        </row>
        <row r="94">
          <cell r="B94" t="str">
            <v>22.15-22.30</v>
          </cell>
          <cell r="C94">
            <v>49.86</v>
          </cell>
          <cell r="E94">
            <v>1406</v>
          </cell>
          <cell r="T94">
            <v>1206</v>
          </cell>
        </row>
        <row r="95">
          <cell r="B95" t="str">
            <v>22.30-22.45</v>
          </cell>
          <cell r="C95">
            <v>49.84</v>
          </cell>
          <cell r="E95">
            <v>1400</v>
          </cell>
          <cell r="T95">
            <v>1211</v>
          </cell>
        </row>
        <row r="96">
          <cell r="B96" t="str">
            <v>22.45-23.00</v>
          </cell>
          <cell r="C96">
            <v>49.9</v>
          </cell>
          <cell r="E96">
            <v>1370</v>
          </cell>
          <cell r="T96">
            <v>1176</v>
          </cell>
        </row>
        <row r="97">
          <cell r="B97" t="str">
            <v>23.00-23.15</v>
          </cell>
          <cell r="C97">
            <v>49.92</v>
          </cell>
          <cell r="E97">
            <v>1329</v>
          </cell>
          <cell r="T97">
            <v>1115</v>
          </cell>
        </row>
        <row r="98">
          <cell r="B98" t="str">
            <v>23.15-23.30</v>
          </cell>
          <cell r="C98">
            <v>49.97</v>
          </cell>
          <cell r="E98">
            <v>1337</v>
          </cell>
          <cell r="T98">
            <v>1099</v>
          </cell>
        </row>
        <row r="99">
          <cell r="B99" t="str">
            <v>23.30-23.45</v>
          </cell>
          <cell r="C99">
            <v>49.99</v>
          </cell>
          <cell r="E99">
            <v>1329</v>
          </cell>
          <cell r="T99">
            <v>1147</v>
          </cell>
        </row>
        <row r="100">
          <cell r="B100" t="str">
            <v>23.45-24.00</v>
          </cell>
          <cell r="C100">
            <v>50.01</v>
          </cell>
          <cell r="E100">
            <v>1343</v>
          </cell>
          <cell r="T100">
            <v>1130</v>
          </cell>
        </row>
        <row r="101">
          <cell r="C101">
            <v>49.974062500000009</v>
          </cell>
          <cell r="E101">
            <v>341.7475</v>
          </cell>
          <cell r="AJ101">
            <v>11.616763449645809</v>
          </cell>
          <cell r="BA101" t="str">
            <v>07.00-07.15</v>
          </cell>
        </row>
        <row r="102">
          <cell r="BA102" t="str">
            <v>00:00-00.15</v>
          </cell>
          <cell r="BC102">
            <v>49.76</v>
          </cell>
          <cell r="BD102">
            <v>248</v>
          </cell>
          <cell r="BF102">
            <v>0</v>
          </cell>
          <cell r="BG102">
            <v>50.06</v>
          </cell>
          <cell r="BH102">
            <v>6</v>
          </cell>
          <cell r="BJ102">
            <v>0</v>
          </cell>
        </row>
        <row r="104">
          <cell r="B104">
            <v>1594</v>
          </cell>
        </row>
        <row r="105">
          <cell r="A105" t="str">
            <v xml:space="preserve">Max Demand observed (MW) (at 16.00 Hrs.) </v>
          </cell>
        </row>
        <row r="106">
          <cell r="B106">
            <v>1192</v>
          </cell>
          <cell r="Q106">
            <v>10.838313291415314</v>
          </cell>
          <cell r="R106">
            <v>5.4668486558044815</v>
          </cell>
        </row>
        <row r="107">
          <cell r="A107" t="str">
            <v xml:space="preserve">Min Demand at observed (MW) (at 04.00 Hrs.) </v>
          </cell>
        </row>
      </sheetData>
      <sheetData sheetId="11"/>
      <sheetData sheetId="12"/>
      <sheetData sheetId="13"/>
      <sheetData sheetId="14"/>
      <sheetData sheetId="15">
        <row r="82">
          <cell r="AB82">
            <v>0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5170.7624999999998</v>
          </cell>
          <cell r="AC99">
            <v>5003.2297950000002</v>
          </cell>
        </row>
        <row r="100">
          <cell r="B100" t="str">
            <v>G- DAM THROUGH HPSEBL</v>
          </cell>
          <cell r="AB100">
            <v>0</v>
          </cell>
          <cell r="AC100">
            <v>0</v>
          </cell>
        </row>
        <row r="101">
          <cell r="B101" t="str">
            <v>MANIKARAN BRPL NR/2021/88246/F</v>
          </cell>
          <cell r="AB101">
            <v>0</v>
          </cell>
          <cell r="AC101">
            <v>0</v>
          </cell>
        </row>
        <row r="102">
          <cell r="B102" t="str">
            <v>PTC TO PCKL</v>
          </cell>
          <cell r="AB102">
            <v>0</v>
          </cell>
          <cell r="AC102">
            <v>0</v>
          </cell>
        </row>
        <row r="103">
          <cell r="B103" t="str">
            <v xml:space="preserve">REFEX THROUGH TAMILNADU </v>
          </cell>
          <cell r="AB103">
            <v>0</v>
          </cell>
          <cell r="AC103">
            <v>0</v>
          </cell>
        </row>
        <row r="104">
          <cell r="B104" t="str">
            <v>TPTCL THROUGH DBPL</v>
          </cell>
          <cell r="AB104">
            <v>0</v>
          </cell>
          <cell r="AC104">
            <v>0</v>
          </cell>
        </row>
        <row r="105">
          <cell r="B105" t="str">
            <v>KEIPL THROUGH BYPL</v>
          </cell>
          <cell r="AB105">
            <v>0</v>
          </cell>
          <cell r="AC105">
            <v>0</v>
          </cell>
        </row>
        <row r="106">
          <cell r="B106" t="str">
            <v>IEXL</v>
          </cell>
          <cell r="AB106">
            <v>0</v>
          </cell>
          <cell r="AC106">
            <v>0</v>
          </cell>
        </row>
        <row r="107">
          <cell r="B107" t="str">
            <v>NVVNL THROGH RPREL</v>
          </cell>
          <cell r="AB107">
            <v>0</v>
          </cell>
          <cell r="AC107">
            <v>0</v>
          </cell>
        </row>
        <row r="108">
          <cell r="B108" t="str">
            <v>SECI-Solar (LTA PURCHASE)</v>
          </cell>
          <cell r="AC108">
            <v>136.25749999999999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375</v>
          </cell>
          <cell r="AC113">
            <v>375</v>
          </cell>
        </row>
        <row r="115">
          <cell r="B115" t="str">
            <v>KEIPL THROUGH BYPL</v>
          </cell>
          <cell r="AB115">
            <v>0</v>
          </cell>
          <cell r="AC115">
            <v>0</v>
          </cell>
        </row>
        <row r="116">
          <cell r="B116" t="str">
            <v>BRPL</v>
          </cell>
          <cell r="AB116">
            <v>1908</v>
          </cell>
          <cell r="AC116">
            <v>1908</v>
          </cell>
        </row>
        <row r="117">
          <cell r="B117" t="str">
            <v>(BYPL )</v>
          </cell>
          <cell r="AB117">
            <v>660</v>
          </cell>
          <cell r="AC117">
            <v>660</v>
          </cell>
        </row>
        <row r="118">
          <cell r="B118" t="str">
            <v xml:space="preserve">PUNJAB  (Through  APPCL) </v>
          </cell>
          <cell r="AB118">
            <v>3360</v>
          </cell>
          <cell r="AC118">
            <v>3360</v>
          </cell>
        </row>
        <row r="119">
          <cell r="B119" t="str">
            <v>PUNJAB(PTC)</v>
          </cell>
          <cell r="AB119">
            <v>552</v>
          </cell>
          <cell r="AC119">
            <v>552</v>
          </cell>
        </row>
        <row r="121">
          <cell r="B121" t="str">
            <v>IPCL_WB</v>
          </cell>
          <cell r="AB121">
            <v>0</v>
          </cell>
        </row>
        <row r="122">
          <cell r="B122" t="str">
            <v xml:space="preserve">PUNJAB  (Through  APPCL) </v>
          </cell>
          <cell r="AB122">
            <v>0</v>
          </cell>
        </row>
        <row r="126">
          <cell r="B126" t="str">
            <v>PUNJAB  (Through  PTC) NIGHT POWER</v>
          </cell>
          <cell r="AB126">
            <v>0</v>
          </cell>
          <cell r="AC126">
            <v>0</v>
          </cell>
        </row>
        <row r="127">
          <cell r="B127" t="str">
            <v xml:space="preserve">GOA  (Through APPCL) </v>
          </cell>
          <cell r="AB127">
            <v>0</v>
          </cell>
          <cell r="AC127">
            <v>0</v>
          </cell>
        </row>
        <row r="128">
          <cell r="B128" t="str">
            <v xml:space="preserve">GOA  (Through MPL) </v>
          </cell>
          <cell r="AB128">
            <v>0</v>
          </cell>
          <cell r="AC128">
            <v>0</v>
          </cell>
        </row>
        <row r="129">
          <cell r="B129" t="str">
            <v>DIAL &amp; ODISHA (RE Through M/s GMR)</v>
          </cell>
          <cell r="AB129">
            <v>0</v>
          </cell>
          <cell r="AC129">
            <v>0</v>
          </cell>
        </row>
        <row r="130">
          <cell r="B130" t="str">
            <v>TPDDL (RE Through M/s TPTCL) RTC Power</v>
          </cell>
          <cell r="AB130">
            <v>0</v>
          </cell>
          <cell r="AC130">
            <v>0</v>
          </cell>
        </row>
        <row r="131">
          <cell r="B131" t="str">
            <v>PSPCL (RE Through M/s PTC) RTC Power</v>
          </cell>
          <cell r="AB131">
            <v>0</v>
          </cell>
          <cell r="AC131">
            <v>0</v>
          </cell>
        </row>
        <row r="132">
          <cell r="B132" t="str">
            <v>PXIL GTAM</v>
          </cell>
          <cell r="AB132">
            <v>0</v>
          </cell>
          <cell r="AC132">
            <v>0</v>
          </cell>
        </row>
        <row r="133">
          <cell r="B133">
            <v>0</v>
          </cell>
          <cell r="AB133">
            <v>0</v>
          </cell>
          <cell r="AC133">
            <v>0</v>
          </cell>
        </row>
      </sheetData>
      <sheetData sheetId="16">
        <row r="101">
          <cell r="G101">
            <v>93.043624999999977</v>
          </cell>
          <cell r="CI101">
            <v>-8.1569500000000073</v>
          </cell>
          <cell r="CP101">
            <v>80.253799999999998</v>
          </cell>
        </row>
        <row r="107">
          <cell r="AN107">
            <v>166.93673252750008</v>
          </cell>
        </row>
        <row r="109">
          <cell r="AN109">
            <v>11.326924999999999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8">
          <cell r="AQ8" t="str">
            <v>SINGRAULI_SOLAR</v>
          </cell>
        </row>
        <row r="105">
          <cell r="AQ105">
            <v>0.70059999999999956</v>
          </cell>
          <cell r="BD105">
            <v>229.28190956249992</v>
          </cell>
        </row>
      </sheetData>
      <sheetData sheetId="33">
        <row r="100">
          <cell r="DI100">
            <v>19.219881827999984</v>
          </cell>
          <cell r="DK100">
            <v>8.5559999999999832</v>
          </cell>
        </row>
      </sheetData>
      <sheetData sheetId="34">
        <row r="105">
          <cell r="BD105">
            <v>2.2630684999999953</v>
          </cell>
          <cell r="BE105">
            <v>0</v>
          </cell>
          <cell r="BF105">
            <v>0</v>
          </cell>
        </row>
      </sheetData>
      <sheetData sheetId="35"/>
      <sheetData sheetId="36"/>
      <sheetData sheetId="38"/>
      <sheetData sheetId="39"/>
      <sheetData sheetId="40">
        <row r="12">
          <cell r="T12">
            <v>1.4560000000000002</v>
          </cell>
          <cell r="V12">
            <v>4.1040000000000632E-2</v>
          </cell>
        </row>
        <row r="17">
          <cell r="T17">
            <v>0</v>
          </cell>
          <cell r="V17">
            <v>0</v>
          </cell>
        </row>
        <row r="22">
          <cell r="T22">
            <v>2.6391299999999999E-2</v>
          </cell>
          <cell r="V22">
            <v>0.16955395199999998</v>
          </cell>
        </row>
        <row r="28">
          <cell r="T28">
            <v>0.45518299000000001</v>
          </cell>
          <cell r="V28">
            <v>3.5427741599999951E-2</v>
          </cell>
        </row>
        <row r="34">
          <cell r="T34">
            <v>0.54140229500000003</v>
          </cell>
          <cell r="V34">
            <v>-9.3217702400001379E-3</v>
          </cell>
        </row>
        <row r="40">
          <cell r="T40">
            <v>0.34816452399999998</v>
          </cell>
          <cell r="V40">
            <v>0.1177349081600001</v>
          </cell>
        </row>
        <row r="46">
          <cell r="T46">
            <v>0.35745035999999997</v>
          </cell>
          <cell r="V46">
            <v>0.13484321279999989</v>
          </cell>
        </row>
        <row r="52">
          <cell r="T52">
            <v>0.92169999999999996</v>
          </cell>
          <cell r="V52">
            <v>-0.73105087999999974</v>
          </cell>
        </row>
        <row r="58">
          <cell r="T58">
            <v>0</v>
          </cell>
          <cell r="V58">
            <v>0</v>
          </cell>
        </row>
        <row r="64">
          <cell r="T64">
            <v>2.2499999999999999E-2</v>
          </cell>
          <cell r="V64">
            <v>-0.13160000000000061</v>
          </cell>
        </row>
        <row r="70">
          <cell r="V70">
            <v>-2.4922459999999989</v>
          </cell>
        </row>
        <row r="77">
          <cell r="V77">
            <v>-1.0755573120000008</v>
          </cell>
        </row>
        <row r="82">
          <cell r="V82">
            <v>-0.10769728000000001</v>
          </cell>
        </row>
        <row r="87">
          <cell r="V87">
            <v>-5.7636610560000001</v>
          </cell>
        </row>
      </sheetData>
      <sheetData sheetId="41"/>
      <sheetData sheetId="43">
        <row r="2">
          <cell r="C2">
            <v>44700</v>
          </cell>
        </row>
        <row r="6">
          <cell r="Q6">
            <v>88016.6</v>
          </cell>
        </row>
        <row r="10">
          <cell r="D10">
            <v>23.19</v>
          </cell>
          <cell r="E10">
            <v>23.19</v>
          </cell>
          <cell r="F10">
            <v>26.02</v>
          </cell>
          <cell r="G10">
            <v>18.3</v>
          </cell>
          <cell r="H10">
            <v>120</v>
          </cell>
        </row>
        <row r="11">
          <cell r="D11">
            <v>19.2</v>
          </cell>
          <cell r="E11">
            <v>19.2</v>
          </cell>
          <cell r="F11">
            <v>31.08</v>
          </cell>
          <cell r="G11">
            <v>26.92</v>
          </cell>
          <cell r="H11">
            <v>130</v>
          </cell>
        </row>
        <row r="12">
          <cell r="D12">
            <v>9.8000000000000007</v>
          </cell>
          <cell r="E12">
            <v>9.8000000000000007</v>
          </cell>
          <cell r="F12">
            <v>15.3</v>
          </cell>
          <cell r="G12">
            <v>10.439</v>
          </cell>
          <cell r="H12">
            <v>60</v>
          </cell>
        </row>
        <row r="13">
          <cell r="D13">
            <v>0.73</v>
          </cell>
          <cell r="E13">
            <v>0.73</v>
          </cell>
          <cell r="F13">
            <v>1.44</v>
          </cell>
          <cell r="G13">
            <v>1.08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1.87</v>
          </cell>
          <cell r="G14">
            <v>2.9140000000000001</v>
          </cell>
          <cell r="H14">
            <v>17.100000000000001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1.1448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0.90539999999999998</v>
          </cell>
          <cell r="H16">
            <v>4.9000000000000004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0.79695000000000005</v>
          </cell>
          <cell r="H17">
            <v>6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0.78047999999999995</v>
          </cell>
          <cell r="H18">
            <v>3.5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1.44581</v>
          </cell>
          <cell r="H19">
            <v>8.0990000000000002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0.61065000000000003</v>
          </cell>
          <cell r="H20">
            <v>2.8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0.76</v>
          </cell>
          <cell r="G22">
            <v>0.76</v>
          </cell>
        </row>
        <row r="24">
          <cell r="F24">
            <v>3.36</v>
          </cell>
          <cell r="G24">
            <v>0.56999999999999995</v>
          </cell>
        </row>
        <row r="25">
          <cell r="F25">
            <v>0.96</v>
          </cell>
          <cell r="G25">
            <v>2.2869999999999999</v>
          </cell>
        </row>
        <row r="28">
          <cell r="F28">
            <v>60.35</v>
          </cell>
          <cell r="G28">
            <v>53.14</v>
          </cell>
          <cell r="H28">
            <v>330</v>
          </cell>
        </row>
        <row r="29">
          <cell r="F29">
            <v>7.26</v>
          </cell>
          <cell r="G29">
            <v>7.28</v>
          </cell>
          <cell r="H29">
            <v>79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7.84</v>
          </cell>
          <cell r="G30">
            <v>7.09</v>
          </cell>
          <cell r="H30">
            <v>70</v>
          </cell>
        </row>
        <row r="31">
          <cell r="F31">
            <v>5.51</v>
          </cell>
          <cell r="G31">
            <v>6.52644</v>
          </cell>
          <cell r="H31">
            <v>70</v>
          </cell>
        </row>
        <row r="32">
          <cell r="F32">
            <v>34.32</v>
          </cell>
          <cell r="G32">
            <v>37.42</v>
          </cell>
        </row>
        <row r="33">
          <cell r="F33">
            <v>0</v>
          </cell>
          <cell r="G33">
            <v>0</v>
          </cell>
        </row>
        <row r="34">
          <cell r="F34">
            <v>0.6</v>
          </cell>
          <cell r="G34">
            <v>0.20301</v>
          </cell>
        </row>
        <row r="35">
          <cell r="F35">
            <v>3.88</v>
          </cell>
          <cell r="G35">
            <v>3.3893</v>
          </cell>
        </row>
        <row r="36">
          <cell r="F36">
            <v>3.15</v>
          </cell>
          <cell r="G36">
            <v>3.2130700000000001</v>
          </cell>
        </row>
        <row r="37">
          <cell r="F37">
            <v>1.1202399999999999</v>
          </cell>
          <cell r="G37">
            <v>2.04562</v>
          </cell>
        </row>
        <row r="38">
          <cell r="F38">
            <v>2.0481600000000002</v>
          </cell>
          <cell r="G38">
            <v>2.3195999999999999</v>
          </cell>
        </row>
        <row r="39">
          <cell r="G39">
            <v>2.25</v>
          </cell>
        </row>
        <row r="41">
          <cell r="G41">
            <v>7.28</v>
          </cell>
        </row>
        <row r="42">
          <cell r="G42">
            <v>0.880166</v>
          </cell>
        </row>
        <row r="43">
          <cell r="G43">
            <v>1.4211</v>
          </cell>
        </row>
        <row r="44">
          <cell r="G44">
            <v>26.163720000000001</v>
          </cell>
        </row>
        <row r="51">
          <cell r="F51">
            <v>259.24839999999995</v>
          </cell>
        </row>
        <row r="62">
          <cell r="C62">
            <v>16.56615</v>
          </cell>
        </row>
        <row r="77">
          <cell r="I77">
            <v>225.89313999999999</v>
          </cell>
        </row>
      </sheetData>
      <sheetData sheetId="44"/>
      <sheetData sheetId="45"/>
      <sheetData sheetId="46"/>
      <sheetData sheetId="47">
        <row r="105">
          <cell r="BC105">
            <v>9.4086422649999957</v>
          </cell>
        </row>
      </sheetData>
      <sheetData sheetId="48"/>
      <sheetData sheetId="49"/>
      <sheetData sheetId="50">
        <row r="5">
          <cell r="AF5">
            <v>6.58</v>
          </cell>
        </row>
        <row r="7">
          <cell r="AF7">
            <v>0</v>
          </cell>
        </row>
        <row r="23">
          <cell r="AF23">
            <v>7.16</v>
          </cell>
        </row>
      </sheetData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/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7F43F-A906-4034-93C8-53775EE091A8}">
  <sheetPr codeName="Sheet81">
    <tabColor rgb="FF00B050"/>
    <pageSetUpPr fitToPage="1"/>
  </sheetPr>
  <dimension ref="A1:AB158"/>
  <sheetViews>
    <sheetView showGridLines="0" tabSelected="1" view="pageBreakPreview" topLeftCell="B54" zoomScale="60" workbookViewId="0">
      <selection activeCell="I74" sqref="I7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44700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44701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44700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10.6693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26.02</v>
      </c>
      <c r="G20" s="73">
        <f>'[1]Form-1_AnticipatedVsActual_BI'!G10</f>
        <v>18.3</v>
      </c>
      <c r="H20" s="74">
        <f>'[1]Form-1_AnticipatedVsActual_BI'!H10</f>
        <v>120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31.08</v>
      </c>
      <c r="G21" s="80">
        <f>'[1]Form-1_AnticipatedVsActual_BI'!G11</f>
        <v>26.92</v>
      </c>
      <c r="H21" s="81">
        <f>'[1]Form-1_AnticipatedVsActual_BI'!H11</f>
        <v>130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15.3</v>
      </c>
      <c r="G22" s="84">
        <f>'[1]Form-1_AnticipatedVsActual_BI'!G12</f>
        <v>10.439</v>
      </c>
      <c r="H22" s="81">
        <f>'[1]Form-1_AnticipatedVsActual_BI'!H12</f>
        <v>60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1.44</v>
      </c>
      <c r="G23" s="84">
        <f>'[1]Form-1_AnticipatedVsActual_BI'!G13</f>
        <v>1.08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1.87</v>
      </c>
      <c r="G24" s="84">
        <f>'[1]Form-1_AnticipatedVsActual_BI'!G14</f>
        <v>2.9140000000000001</v>
      </c>
      <c r="H24" s="88">
        <f>'[1]Form-1_AnticipatedVsActual_BI'!H14</f>
        <v>17.100000000000001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1.1448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0.90539999999999998</v>
      </c>
      <c r="H26" s="88">
        <f>'[1]Form-1_AnticipatedVsActual_BI'!H16</f>
        <v>4.9000000000000004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0.79695000000000005</v>
      </c>
      <c r="H27" s="88">
        <f>'[1]Form-1_AnticipatedVsActual_BI'!H17</f>
        <v>6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0.78047999999999995</v>
      </c>
      <c r="H28" s="88">
        <f>'[1]Form-1_AnticipatedVsActual_BI'!H18</f>
        <v>3.5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1.44581</v>
      </c>
      <c r="H29" s="88">
        <f>'[1]Form-1_AnticipatedVsActual_BI'!H19</f>
        <v>8.0990000000000002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0.61065000000000003</v>
      </c>
      <c r="H30" s="81">
        <f>'[1]Form-1_AnticipatedVsActual_BI'!H20</f>
        <v>2.8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133.36191557599997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0.76</v>
      </c>
      <c r="G32" s="84">
        <f>'[1]Form-1_AnticipatedVsActual_BI'!G22</f>
        <v>0.76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85.35</v>
      </c>
      <c r="G33" s="94">
        <f t="shared" si="0"/>
        <v>66.097090000000009</v>
      </c>
      <c r="H33" s="94">
        <f t="shared" si="0"/>
        <v>390.399</v>
      </c>
      <c r="I33" s="95"/>
      <c r="J33" s="87"/>
      <c r="K33" s="91" t="s">
        <v>44</v>
      </c>
      <c r="L33" s="91"/>
      <c r="N33" s="92">
        <f>G33+G43+I44+G41-AA61-AB61</f>
        <v>128.25261499999999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53.108000000000004</v>
      </c>
      <c r="G36" s="113">
        <f>I36*0.88</f>
        <v>46.763199999999998</v>
      </c>
      <c r="H36" s="114">
        <f>'[1]Form-1_AnticipatedVsActual_BI'!$H$28</f>
        <v>330</v>
      </c>
      <c r="I36" s="115">
        <f>'[1]Form-1_AnticipatedVsActual_BI'!$G$28</f>
        <v>53.14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7.242</v>
      </c>
      <c r="G37" s="80">
        <f>I36*0.12</f>
        <v>6.3768000000000002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1.452</v>
      </c>
      <c r="G38" s="125">
        <f>I38*0.2</f>
        <v>1.4560000000000002</v>
      </c>
      <c r="H38" s="125">
        <f>'[1]Form-1_AnticipatedVsActual_BI'!$H$29</f>
        <v>79</v>
      </c>
      <c r="I38" s="126">
        <f>'[1]Form-1_AnticipatedVsActual_BI'!$G$29</f>
        <v>7.28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51.849679999999992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7.84</v>
      </c>
      <c r="G41" s="89">
        <f>'[1]Form-1_AnticipatedVsActual_BI'!G30*(0.9925)</f>
        <v>7.0368250000000003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5.51</v>
      </c>
      <c r="G42" s="89">
        <f>'[1]Form-1_AnticipatedVsActual_BI'!G31*(0.9925)</f>
        <v>6.4774917000000007</v>
      </c>
      <c r="H42" s="86">
        <f>'[1]Form-1_AnticipatedVsActual_BI'!H31</f>
        <v>70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38.64</v>
      </c>
      <c r="G43" s="136">
        <f>'[1]Form-1_AnticipatedVsActual_BI'!G24+'[1]Form-1_AnticipatedVsActual_BI'!G25+'[1]Form-1_AnticipatedVsActual_BI'!G32</f>
        <v>40.277000000000001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1.5319155759999998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</f>
        <v>4.1287914690000003</v>
      </c>
      <c r="H44" s="81">
        <v>55</v>
      </c>
      <c r="I44" s="141">
        <f>SUM('[1]Form-1_AnticipatedVsActual_BI'!G33:G49) -SUM('[1]Form-1_AnticipatedVsActual_BI'!G42)</f>
        <v>48.285419999999995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66.097090000000009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53.14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11.8463028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0.880166</v>
      </c>
      <c r="E49" s="167"/>
      <c r="F49" s="162"/>
      <c r="G49" s="168" t="s">
        <v>77</v>
      </c>
      <c r="H49" s="169">
        <f>ABS('[1]Report_Daily Hrly Load Sheet '!AB113/100)</f>
        <v>3.75</v>
      </c>
      <c r="I49" s="170">
        <f>ABS('[1]Report_Daily Hrly Load Sheet '!AC113/100)</f>
        <v>3.75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40.277000000000001</v>
      </c>
      <c r="E50" s="167"/>
      <c r="F50" s="171"/>
      <c r="G50" s="172" t="str">
        <f>"IEX DAM Rate Rs. "&amp;'[1]Form-6_ImportExport'!AF23&amp; " &amp; TAM Rate "&amp;'[1]Form-6_ImportExport'!AF24 &amp;"/kwh"</f>
        <v>IEX DAM Rate Rs. 7.16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0.70059999999999956</v>
      </c>
      <c r="E51" s="167"/>
      <c r="F51" s="176"/>
      <c r="G51" s="128" t="s">
        <v>79</v>
      </c>
      <c r="H51" s="128"/>
      <c r="I51" s="177">
        <f>I47+I49</f>
        <v>3.75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1.3625749999999999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229.28190956249992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4.1287914690000003</v>
      </c>
      <c r="E54" s="178"/>
      <c r="F54" s="152" t="str">
        <f>'[1]Report_Daily Hrly Load Sheet '!B116</f>
        <v>BRPL</v>
      </c>
      <c r="G54" s="153"/>
      <c r="H54" s="78">
        <f>'[1]Report_Daily Hrly Load Sheet '!AB116/100</f>
        <v>19.079999999999998</v>
      </c>
      <c r="I54" s="41">
        <f>'[1]Report_Daily Hrly Load Sheet '!AC116/100</f>
        <v>19.079999999999998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16.56615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423.57998483149993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166.93673252750008</v>
      </c>
      <c r="E57" s="178"/>
      <c r="F57" s="152" t="str">
        <f>IF(I57=0,"",'[1]Report_Daily Hrly Load Sheet '!B121)</f>
        <v/>
      </c>
      <c r="G57" s="153"/>
      <c r="H57" s="78">
        <f>'[1]Report_Daily Hrly Load Sheet '!AB121/100</f>
        <v>0</v>
      </c>
      <c r="I57" s="41">
        <f>'[1]Report_Daily Hrly Load Sheet '!AB121/100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Rs.6.58</v>
      </c>
      <c r="C58" s="182"/>
      <c r="D58" s="88">
        <f>[1]Report_GoHP!$CP$101</f>
        <v>80.253799999999998</v>
      </c>
      <c r="E58" s="183"/>
      <c r="F58" s="152" t="str">
        <f>IF(I58=0,"",'[1]Report_Daily Hrly Load Sheet '!B122)</f>
        <v/>
      </c>
      <c r="G58" s="153"/>
      <c r="H58" s="78">
        <f>'[1]Report_Daily Hrly Load Sheet '!AB122/100</f>
        <v>0</v>
      </c>
      <c r="I58" s="41">
        <f>'[1]Report_Daily Hrly Load Sheet '!AB122/100</f>
        <v>0</v>
      </c>
      <c r="J58" s="179"/>
    </row>
    <row r="59" spans="1:28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93.043624999999977</v>
      </c>
      <c r="E59" s="183"/>
      <c r="F59" s="152" t="str">
        <f>'[1]Report_Daily Hrly Load Sheet '!B118</f>
        <v xml:space="preserve">PUNJAB  (Through  APPCL) </v>
      </c>
      <c r="G59" s="153"/>
      <c r="H59" s="78">
        <f>'[1]Report_Daily Hrly Load Sheet '!AB118/100</f>
        <v>33.6</v>
      </c>
      <c r="I59" s="41">
        <f>'[1]Report_Daily Hrly Load Sheet '!AC118/100</f>
        <v>33.6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8.1569500000000073</v>
      </c>
      <c r="E60" s="183"/>
      <c r="F60" s="152" t="str">
        <f>'[1]Report_Daily Hrly Load Sheet '!B119</f>
        <v>PUNJAB(PTC)</v>
      </c>
      <c r="G60" s="153"/>
      <c r="H60" s="78">
        <f>'[1]Report_Daily Hrly Load Sheet '!AB119/100</f>
        <v>5.52</v>
      </c>
      <c r="I60" s="41">
        <f>'[1]Report_Daily Hrly Load Sheet '!AC119/100</f>
        <v>5.52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D57-D58-(D59-D60)</f>
        <v>1.7962575275001171</v>
      </c>
      <c r="E61" s="178"/>
      <c r="F61" s="152" t="str">
        <f>IF(I61=0,"",'[1]Report_Daily Hrly Load Sheet '!B117)</f>
        <v>(BYPL )</v>
      </c>
      <c r="G61" s="153"/>
      <c r="H61" s="78">
        <f>'[1]Report_Daily Hrly Load Sheet '!AB117/100</f>
        <v>6.6</v>
      </c>
      <c r="I61" s="41">
        <f>'[1]Report_Daily Hrly Load Sheet '!AC117/100</f>
        <v>6.6</v>
      </c>
      <c r="J61" s="179"/>
      <c r="AA61" s="92">
        <f>'[1]Form-1_AnticipatedVsActual_BI'!G41</f>
        <v>7.28</v>
      </c>
      <c r="AB61" s="92">
        <f>'[1]Form-1_AnticipatedVsActual_BI'!G44</f>
        <v>26.163720000000001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11.326924999999999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V87</f>
        <v>-9.8125344836800004</v>
      </c>
      <c r="E63" s="192"/>
      <c r="F63" s="152" t="str">
        <f>IF(I63=0,"",'[1]Report_Daily Hrly Load Sheet '!B126)</f>
        <v/>
      </c>
      <c r="G63" s="153"/>
      <c r="H63" s="78">
        <f>'[1]Report_Daily Hrly Load Sheet '!AB126/100</f>
        <v>0</v>
      </c>
      <c r="I63" s="41">
        <f>'[1]Report_Daily Hrly Load Sheet '!AC126/100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343.32618483149992</v>
      </c>
      <c r="E64" s="178"/>
      <c r="F64" s="152" t="str">
        <f>IF(I64=0,"",'[1]Report_Daily Hrly Load Sheet '!B127)</f>
        <v/>
      </c>
      <c r="G64" s="153"/>
      <c r="H64" s="78">
        <f>'[1]Report_Daily Hrly Load Sheet '!AB127/100</f>
        <v>0</v>
      </c>
      <c r="I64" s="41">
        <f>'[1]Report_Daily Hrly Load Sheet '!AC127/100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IF(I65=0,"",'[1]Report_Daily Hrly Load Sheet '!B128)</f>
        <v/>
      </c>
      <c r="G65" s="153"/>
      <c r="H65" s="78">
        <f>'[1]Report_Daily Hrly Load Sheet '!AB128/100</f>
        <v>0</v>
      </c>
      <c r="I65" s="41">
        <f>'[1]Report_Daily Hrly Load Sheet '!AC128/100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'!B129)</f>
        <v/>
      </c>
      <c r="G66" s="153"/>
      <c r="H66" s="78">
        <f>'[1]Report_Daily Hrly Load Sheet '!AB129/100</f>
        <v>0</v>
      </c>
      <c r="I66" s="41">
        <f>'[1]Report_Daily Hrly Load Sheet '!AC129/100</f>
        <v>0</v>
      </c>
      <c r="J66" s="179"/>
      <c r="K66" s="198">
        <f>I71-155.701</f>
        <v>-87.150999999999996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'!B130)</f>
        <v/>
      </c>
      <c r="G67" s="153"/>
      <c r="H67" s="78">
        <f>'[1]Report_Daily Hrly Load Sheet '!AB130/100</f>
        <v>0</v>
      </c>
      <c r="I67" s="41">
        <f>'[1]Report_Daily Hrly Load Sheet '!AC130/100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51.707625</v>
      </c>
      <c r="D68" s="84">
        <f>'[1]Report_Daily Hrly Load Sheet '!AC99/100</f>
        <v>50.03229795</v>
      </c>
      <c r="E68" s="178"/>
      <c r="F68" s="152" t="str">
        <f>IF(I68=0,"",'[1]Report_Daily Hrly Load Sheet '!B131)</f>
        <v/>
      </c>
      <c r="G68" s="153"/>
      <c r="H68" s="78">
        <f>'[1]Report_Daily Hrly Load Sheet '!AB131/100</f>
        <v>0</v>
      </c>
      <c r="I68" s="41">
        <f>'[1]Report_Daily Hrly Load Sheet '!AC131/100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G- DAM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'!B132)</f>
        <v/>
      </c>
      <c r="G69" s="153"/>
      <c r="H69" s="78">
        <f>'[1]Report_Daily Hrly Load Sheet '!AB132/100</f>
        <v>0</v>
      </c>
      <c r="I69" s="41">
        <f>'[1]Report_Daily Hrly Load Sheet '!AC132/100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MANIKARAN BRPL NR/2021/88246/F</v>
      </c>
      <c r="C70" s="78">
        <f>'[1]Report_Daily Hrly Load Sheet '!AB101/100</f>
        <v>0</v>
      </c>
      <c r="D70" s="84">
        <f>'[1]Report_Daily Hrly Load Sheet '!AC101/100</f>
        <v>0</v>
      </c>
      <c r="E70" s="178"/>
      <c r="F70" s="152" t="str">
        <f>IF(I70=0,"",'[1]Report_Daily Hrly Load Sheet '!B133)</f>
        <v/>
      </c>
      <c r="G70" s="153"/>
      <c r="H70" s="78">
        <f>'[1]Report_Daily Hrly Load Sheet '!AB133/100</f>
        <v>0</v>
      </c>
      <c r="I70" s="41">
        <f>'[1]Report_Daily Hrly Load Sheet '!AC133/100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'!B102</f>
        <v>PTC TO PCKL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68.55</v>
      </c>
      <c r="I71" s="205">
        <f>SUM(I47:I49,I52:I70)</f>
        <v>68.55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 xml:space="preserve">REFEX THROUGH TAMILNADU </v>
      </c>
      <c r="C72" s="78">
        <f>'[1]Report_Daily Hrly Load Sheet '!AB103/100</f>
        <v>0</v>
      </c>
      <c r="D72" s="84">
        <f>'[1]Report_Daily Hrly Load Sheet '!AC103/100</f>
        <v>0</v>
      </c>
      <c r="E72" s="202">
        <v>23</v>
      </c>
      <c r="F72" s="209" t="s">
        <v>102</v>
      </c>
      <c r="G72" s="209"/>
      <c r="H72" s="209"/>
      <c r="I72" s="210">
        <f>D64+D83-I71</f>
        <v>324.80848278149989</v>
      </c>
      <c r="J72" s="211"/>
      <c r="K72" s="206">
        <f>[1]Report_Actual_RTD!BC102</f>
        <v>49.76</v>
      </c>
      <c r="L72" s="206" t="str">
        <f>MID([1]Report_Actual_RTD!BA102,7,7)</f>
        <v>00.15</v>
      </c>
      <c r="M72" s="206">
        <f>[1]Report_Actual_RTD!BD102</f>
        <v>248</v>
      </c>
      <c r="N72" s="206">
        <f>[1]Report_Actual_RTD!BF102</f>
        <v>0</v>
      </c>
      <c r="O72" s="207">
        <f>[1]Report_Actual_RTD!BG102</f>
        <v>50.06</v>
      </c>
      <c r="P72" s="207" t="str">
        <f>MID([1]Report_Actual_RTD!BA101,7,7)</f>
        <v>07.15</v>
      </c>
      <c r="Q72" s="207">
        <f>[1]Report_Actual_RTD!BH102</f>
        <v>6</v>
      </c>
      <c r="R72" s="207">
        <f>[1]Report_Actual_RTD!BJ102</f>
        <v>0</v>
      </c>
      <c r="S72" s="208">
        <f>I78</f>
        <v>49.974062500000009</v>
      </c>
    </row>
    <row r="73" spans="1:19" ht="24.75" customHeight="1" x14ac:dyDescent="0.2">
      <c r="A73" s="151"/>
      <c r="B73" s="166" t="str">
        <f>'[1]Report_Daily Hrly Load Sheet '!B104</f>
        <v>TPTCL THROUGH DBPL</v>
      </c>
      <c r="C73" s="78">
        <f>'[1]Report_Daily Hrly Load Sheet '!AB104/100</f>
        <v>0</v>
      </c>
      <c r="D73" s="84">
        <f>'[1]Report_Daily Hrly Load Sheet '!AC104/100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341.7475</v>
      </c>
      <c r="J73" s="211"/>
    </row>
    <row r="74" spans="1:19" ht="24.75" customHeight="1" x14ac:dyDescent="0.2">
      <c r="A74" s="151"/>
      <c r="B74" s="166" t="str">
        <f>'[1]Report_Daily Hrly Load Sheet '!B105</f>
        <v>KEIPL THROUGH BYPL</v>
      </c>
      <c r="C74" s="78">
        <f>'[1]Report_Daily Hrly Load Sheet '!AB105/100</f>
        <v>0</v>
      </c>
      <c r="D74" s="84">
        <f>'[1]Report_Daily Hrly Load Sheet '!AC105/100</f>
        <v>0</v>
      </c>
      <c r="E74" s="202">
        <v>25</v>
      </c>
      <c r="F74" s="209" t="s">
        <v>104</v>
      </c>
      <c r="G74" s="209"/>
      <c r="H74" s="209"/>
      <c r="I74" s="41">
        <f>I72-I73</f>
        <v>-16.939017218500112</v>
      </c>
    </row>
    <row r="75" spans="1:19" ht="24.75" customHeight="1" x14ac:dyDescent="0.2">
      <c r="A75" s="151"/>
      <c r="B75" s="166" t="str">
        <f>'[1]Report_Daily Hrly Load Sheet '!B106</f>
        <v>IEXL</v>
      </c>
      <c r="C75" s="78">
        <f>'[1]Report_Daily Hrly Load Sheet '!AB106/100</f>
        <v>0</v>
      </c>
      <c r="D75" s="84">
        <f>'[1]Report_Daily Hrly Load Sheet '!AC106/100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10.84 , 5.47 &amp; 11.62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NVVNL THROGH RPREL</v>
      </c>
      <c r="C76" s="78">
        <f>'[1]Report_Daily Hrly Load Sheet '!AB107/100</f>
        <v>0</v>
      </c>
      <c r="D76" s="84">
        <f>'[1]Report_Daily Hrly Load Sheet '!AC107/100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341.7475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50.06 at 07.15 Hrs, Min.Freq. 49.76 at 00.15 Hrs)</v>
      </c>
      <c r="G78" s="213"/>
      <c r="H78" s="153"/>
      <c r="I78" s="41">
        <f>[1]Report_Actual_RTD!$C$101</f>
        <v>49.974062500000009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16.00 Hrs.) </v>
      </c>
      <c r="G79" s="209"/>
      <c r="H79" s="209"/>
      <c r="I79" s="215">
        <f>[1]Report_Actual_RTD!$B$104</f>
        <v>1594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04.00 Hrs.) </v>
      </c>
      <c r="G80" s="209"/>
      <c r="H80" s="209"/>
      <c r="I80" s="215">
        <f>[1]Report_Actual_RTD!$B$106</f>
        <v>1192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2.2630684999999953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51.707625</v>
      </c>
      <c r="D83" s="224">
        <f>SUM(D66:D82)</f>
        <v>50.03229795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19.22 Lacs,  Avg. Rate: 8.56)</v>
      </c>
      <c r="H83" s="228"/>
      <c r="I83" s="170">
        <f>I81+I82</f>
        <v>2.2630684999999953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9.4086422649999957</v>
      </c>
      <c r="E84" s="229"/>
      <c r="F84" s="230" t="s">
        <v>116</v>
      </c>
      <c r="G84" s="231"/>
      <c r="H84" s="231"/>
      <c r="I84" s="232">
        <f>'[1]Form-1_AnticipatedVsActual_BI'!I77</f>
        <v>225.89313999999999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333.91754256649995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172.24055880000003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229.28190956249992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16.56615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80.253799999999998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-9.8125344836800004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-16.939017218500112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160.39425600000001</v>
      </c>
      <c r="C121" s="299">
        <f>$I$73</f>
        <v>341.7475</v>
      </c>
      <c r="D121" s="300">
        <f>$I$79</f>
        <v>1594</v>
      </c>
      <c r="E121" s="299">
        <f>SUM(I58:I63)</f>
        <v>45.720000000000006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2022-05-19T20:48:59Z</dcterms:created>
  <dcterms:modified xsi:type="dcterms:W3CDTF">2022-05-19T20:49:20Z</dcterms:modified>
</cp:coreProperties>
</file>