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6052022\"/>
    </mc:Choice>
  </mc:AlternateContent>
  <xr:revisionPtr revIDLastSave="0" documentId="8_{79958C36-7C8C-4185-834C-6426793A8AB7}" xr6:coauthVersionLast="36" xr6:coauthVersionMax="36" xr10:uidLastSave="{00000000-0000-0000-0000-000000000000}"/>
  <bookViews>
    <workbookView xWindow="0" yWindow="0" windowWidth="28800" windowHeight="11625" xr2:uid="{CB855C79-A670-499D-87E1-4A38A8A7294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4" i="1" l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C68" i="1"/>
  <c r="B68" i="1"/>
  <c r="I67" i="1"/>
  <c r="H67" i="1"/>
  <c r="F67" i="1"/>
  <c r="D67" i="1"/>
  <c r="C67" i="1"/>
  <c r="B67" i="1"/>
  <c r="I66" i="1"/>
  <c r="F66" i="1" s="1"/>
  <c r="H66" i="1"/>
  <c r="D66" i="1"/>
  <c r="D83" i="1" s="1"/>
  <c r="C66" i="1"/>
  <c r="C83" i="1" s="1"/>
  <c r="B66" i="1"/>
  <c r="I65" i="1"/>
  <c r="H65" i="1"/>
  <c r="F65" i="1"/>
  <c r="I64" i="1"/>
  <c r="H64" i="1"/>
  <c r="F64" i="1"/>
  <c r="I63" i="1"/>
  <c r="F63" i="1" s="1"/>
  <c r="H63" i="1"/>
  <c r="D63" i="1"/>
  <c r="C116" i="1" s="1"/>
  <c r="D62" i="1"/>
  <c r="I61" i="1"/>
  <c r="H61" i="1"/>
  <c r="F61" i="1"/>
  <c r="D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D58" i="1"/>
  <c r="C115" i="1" s="1"/>
  <c r="B58" i="1"/>
  <c r="S57" i="1"/>
  <c r="I57" i="1"/>
  <c r="H57" i="1"/>
  <c r="F57" i="1"/>
  <c r="D57" i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G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E33" i="1" s="1"/>
  <c r="D21" i="1"/>
  <c r="D33" i="1" s="1"/>
  <c r="I20" i="1"/>
  <c r="H20" i="1"/>
  <c r="G20" i="1"/>
  <c r="G33" i="1" s="1"/>
  <c r="F20" i="1"/>
  <c r="F33" i="1" s="1"/>
  <c r="N31" i="1" s="1"/>
  <c r="E20" i="1"/>
  <c r="D20" i="1"/>
  <c r="R16" i="1"/>
  <c r="D11" i="1"/>
  <c r="I5" i="1"/>
  <c r="C1" i="1"/>
  <c r="N33" i="1" l="1"/>
  <c r="D46" i="1"/>
  <c r="I51" i="1"/>
  <c r="F58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845BD018-4DB4-4EE9-86B3-C243A0D1F0F9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A327B657-A089-4D6E-836D-55F2E3C6E1C6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1416622D-3822-47FF-A0A2-ABDA55AEE4F2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<sst xmlns="http://schemas.openxmlformats.org/spreadsheetml/2006/main" count="144" uniqueCount="137">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</sst>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DC31FF21-B891-4A6A-873A-886237247D3F}"/>
    <cellStyle name="Percent 2 2" xfId="3" xr:uid="{A73FC8A8-135A-4884-B560-A8779ABB65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1190</c:v>
                </c:pt>
                <c:pt idx="1">
                  <c:v>1183</c:v>
                </c:pt>
                <c:pt idx="2">
                  <c:v>1207</c:v>
                </c:pt>
                <c:pt idx="3">
                  <c:v>1178</c:v>
                </c:pt>
                <c:pt idx="4">
                  <c:v>1168</c:v>
                </c:pt>
                <c:pt idx="5">
                  <c:v>1184</c:v>
                </c:pt>
                <c:pt idx="6">
                  <c:v>1177</c:v>
                </c:pt>
                <c:pt idx="7">
                  <c:v>1172</c:v>
                </c:pt>
                <c:pt idx="8">
                  <c:v>1157</c:v>
                </c:pt>
                <c:pt idx="9">
                  <c:v>1147</c:v>
                </c:pt>
                <c:pt idx="10">
                  <c:v>1154</c:v>
                </c:pt>
                <c:pt idx="11">
                  <c:v>1139</c:v>
                </c:pt>
                <c:pt idx="12">
                  <c:v>1142</c:v>
                </c:pt>
                <c:pt idx="13">
                  <c:v>1150</c:v>
                </c:pt>
                <c:pt idx="14">
                  <c:v>1123</c:v>
                </c:pt>
                <c:pt idx="15">
                  <c:v>1134</c:v>
                </c:pt>
                <c:pt idx="16">
                  <c:v>1150</c:v>
                </c:pt>
                <c:pt idx="17">
                  <c:v>1167</c:v>
                </c:pt>
                <c:pt idx="18">
                  <c:v>1170</c:v>
                </c:pt>
                <c:pt idx="19">
                  <c:v>1173</c:v>
                </c:pt>
                <c:pt idx="20">
                  <c:v>1229</c:v>
                </c:pt>
                <c:pt idx="21">
                  <c:v>1287</c:v>
                </c:pt>
                <c:pt idx="22">
                  <c:v>1364</c:v>
                </c:pt>
                <c:pt idx="23">
                  <c:v>1442</c:v>
                </c:pt>
                <c:pt idx="24">
                  <c:v>1504</c:v>
                </c:pt>
                <c:pt idx="25">
                  <c:v>1549</c:v>
                </c:pt>
                <c:pt idx="26">
                  <c:v>1591</c:v>
                </c:pt>
                <c:pt idx="27">
                  <c:v>1606</c:v>
                </c:pt>
                <c:pt idx="28">
                  <c:v>1625</c:v>
                </c:pt>
                <c:pt idx="29">
                  <c:v>1623</c:v>
                </c:pt>
                <c:pt idx="30">
                  <c:v>1613</c:v>
                </c:pt>
                <c:pt idx="31">
                  <c:v>1597</c:v>
                </c:pt>
                <c:pt idx="32">
                  <c:v>1604</c:v>
                </c:pt>
                <c:pt idx="33">
                  <c:v>1597</c:v>
                </c:pt>
                <c:pt idx="34">
                  <c:v>1608</c:v>
                </c:pt>
                <c:pt idx="35">
                  <c:v>1591</c:v>
                </c:pt>
                <c:pt idx="36">
                  <c:v>1602</c:v>
                </c:pt>
                <c:pt idx="37">
                  <c:v>1627</c:v>
                </c:pt>
                <c:pt idx="38">
                  <c:v>1637</c:v>
                </c:pt>
                <c:pt idx="39">
                  <c:v>1629</c:v>
                </c:pt>
                <c:pt idx="40">
                  <c:v>1625</c:v>
                </c:pt>
                <c:pt idx="41">
                  <c:v>1637</c:v>
                </c:pt>
                <c:pt idx="42">
                  <c:v>1625</c:v>
                </c:pt>
                <c:pt idx="43">
                  <c:v>1608</c:v>
                </c:pt>
                <c:pt idx="44">
                  <c:v>1595</c:v>
                </c:pt>
                <c:pt idx="45">
                  <c:v>1589</c:v>
                </c:pt>
                <c:pt idx="46">
                  <c:v>1567</c:v>
                </c:pt>
                <c:pt idx="47">
                  <c:v>1575</c:v>
                </c:pt>
                <c:pt idx="48">
                  <c:v>1568</c:v>
                </c:pt>
                <c:pt idx="49">
                  <c:v>1548</c:v>
                </c:pt>
                <c:pt idx="50">
                  <c:v>1506</c:v>
                </c:pt>
                <c:pt idx="51">
                  <c:v>1489</c:v>
                </c:pt>
                <c:pt idx="52">
                  <c:v>1441</c:v>
                </c:pt>
                <c:pt idx="53">
                  <c:v>1438</c:v>
                </c:pt>
                <c:pt idx="54">
                  <c:v>1460</c:v>
                </c:pt>
                <c:pt idx="55">
                  <c:v>1462</c:v>
                </c:pt>
                <c:pt idx="56">
                  <c:v>1460</c:v>
                </c:pt>
                <c:pt idx="57">
                  <c:v>1467</c:v>
                </c:pt>
                <c:pt idx="58">
                  <c:v>1465</c:v>
                </c:pt>
                <c:pt idx="59">
                  <c:v>1459</c:v>
                </c:pt>
                <c:pt idx="60">
                  <c:v>1445</c:v>
                </c:pt>
                <c:pt idx="61">
                  <c:v>1446</c:v>
                </c:pt>
                <c:pt idx="62">
                  <c:v>1440</c:v>
                </c:pt>
                <c:pt idx="63">
                  <c:v>1455</c:v>
                </c:pt>
                <c:pt idx="64">
                  <c:v>1441</c:v>
                </c:pt>
                <c:pt idx="65">
                  <c:v>1434</c:v>
                </c:pt>
                <c:pt idx="66">
                  <c:v>1423</c:v>
                </c:pt>
                <c:pt idx="67">
                  <c:v>1399</c:v>
                </c:pt>
                <c:pt idx="68">
                  <c:v>1382</c:v>
                </c:pt>
                <c:pt idx="69">
                  <c:v>1363</c:v>
                </c:pt>
                <c:pt idx="70">
                  <c:v>1343</c:v>
                </c:pt>
                <c:pt idx="71">
                  <c:v>1333</c:v>
                </c:pt>
                <c:pt idx="72">
                  <c:v>1336</c:v>
                </c:pt>
                <c:pt idx="73">
                  <c:v>1295</c:v>
                </c:pt>
                <c:pt idx="74">
                  <c:v>1301</c:v>
                </c:pt>
                <c:pt idx="75">
                  <c:v>1285</c:v>
                </c:pt>
                <c:pt idx="76">
                  <c:v>1271</c:v>
                </c:pt>
                <c:pt idx="77">
                  <c:v>1304</c:v>
                </c:pt>
                <c:pt idx="78">
                  <c:v>1375</c:v>
                </c:pt>
                <c:pt idx="79">
                  <c:v>1395</c:v>
                </c:pt>
                <c:pt idx="80">
                  <c:v>1426</c:v>
                </c:pt>
                <c:pt idx="81">
                  <c:v>1409</c:v>
                </c:pt>
                <c:pt idx="82">
                  <c:v>1377</c:v>
                </c:pt>
                <c:pt idx="83">
                  <c:v>1343</c:v>
                </c:pt>
                <c:pt idx="84">
                  <c:v>1332</c:v>
                </c:pt>
                <c:pt idx="85">
                  <c:v>1309</c:v>
                </c:pt>
                <c:pt idx="86">
                  <c:v>1295</c:v>
                </c:pt>
                <c:pt idx="87">
                  <c:v>1278</c:v>
                </c:pt>
                <c:pt idx="88">
                  <c:v>1271</c:v>
                </c:pt>
                <c:pt idx="89">
                  <c:v>1248</c:v>
                </c:pt>
                <c:pt idx="90">
                  <c:v>1238</c:v>
                </c:pt>
                <c:pt idx="91">
                  <c:v>1214</c:v>
                </c:pt>
                <c:pt idx="92">
                  <c:v>1204</c:v>
                </c:pt>
                <c:pt idx="93">
                  <c:v>1191</c:v>
                </c:pt>
                <c:pt idx="94">
                  <c:v>1175</c:v>
                </c:pt>
                <c:pt idx="95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7CB-BE49-61F5AE9B9A8F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1196</c:v>
                </c:pt>
                <c:pt idx="1">
                  <c:v>1168</c:v>
                </c:pt>
                <c:pt idx="2">
                  <c:v>1191</c:v>
                </c:pt>
                <c:pt idx="3">
                  <c:v>1100</c:v>
                </c:pt>
                <c:pt idx="4">
                  <c:v>1095</c:v>
                </c:pt>
                <c:pt idx="5">
                  <c:v>1120</c:v>
                </c:pt>
                <c:pt idx="6">
                  <c:v>1109</c:v>
                </c:pt>
                <c:pt idx="7">
                  <c:v>1180</c:v>
                </c:pt>
                <c:pt idx="8">
                  <c:v>1140</c:v>
                </c:pt>
                <c:pt idx="9">
                  <c:v>1114</c:v>
                </c:pt>
                <c:pt idx="10">
                  <c:v>1105</c:v>
                </c:pt>
                <c:pt idx="11">
                  <c:v>1116</c:v>
                </c:pt>
                <c:pt idx="12">
                  <c:v>1149</c:v>
                </c:pt>
                <c:pt idx="13">
                  <c:v>1104</c:v>
                </c:pt>
                <c:pt idx="14">
                  <c:v>1077</c:v>
                </c:pt>
                <c:pt idx="15">
                  <c:v>1076</c:v>
                </c:pt>
                <c:pt idx="16">
                  <c:v>1180</c:v>
                </c:pt>
                <c:pt idx="17">
                  <c:v>1098</c:v>
                </c:pt>
                <c:pt idx="18">
                  <c:v>1098</c:v>
                </c:pt>
                <c:pt idx="19">
                  <c:v>1103</c:v>
                </c:pt>
                <c:pt idx="20">
                  <c:v>1209</c:v>
                </c:pt>
                <c:pt idx="21">
                  <c:v>1211</c:v>
                </c:pt>
                <c:pt idx="22">
                  <c:v>1301</c:v>
                </c:pt>
                <c:pt idx="23">
                  <c:v>1395</c:v>
                </c:pt>
                <c:pt idx="24">
                  <c:v>1437</c:v>
                </c:pt>
                <c:pt idx="25">
                  <c:v>1558</c:v>
                </c:pt>
                <c:pt idx="26">
                  <c:v>1544</c:v>
                </c:pt>
                <c:pt idx="27">
                  <c:v>1551</c:v>
                </c:pt>
                <c:pt idx="28">
                  <c:v>1657</c:v>
                </c:pt>
                <c:pt idx="29">
                  <c:v>1629</c:v>
                </c:pt>
                <c:pt idx="30">
                  <c:v>1571</c:v>
                </c:pt>
                <c:pt idx="31">
                  <c:v>1587</c:v>
                </c:pt>
                <c:pt idx="32">
                  <c:v>1619</c:v>
                </c:pt>
                <c:pt idx="33">
                  <c:v>1656</c:v>
                </c:pt>
                <c:pt idx="34">
                  <c:v>1544</c:v>
                </c:pt>
                <c:pt idx="35">
                  <c:v>1562</c:v>
                </c:pt>
                <c:pt idx="36">
                  <c:v>1584</c:v>
                </c:pt>
                <c:pt idx="37">
                  <c:v>1625</c:v>
                </c:pt>
                <c:pt idx="38">
                  <c:v>1684</c:v>
                </c:pt>
                <c:pt idx="39">
                  <c:v>1583</c:v>
                </c:pt>
                <c:pt idx="40">
                  <c:v>1531</c:v>
                </c:pt>
                <c:pt idx="41">
                  <c:v>1554</c:v>
                </c:pt>
                <c:pt idx="42">
                  <c:v>1599</c:v>
                </c:pt>
                <c:pt idx="43">
                  <c:v>1633</c:v>
                </c:pt>
                <c:pt idx="44">
                  <c:v>1546</c:v>
                </c:pt>
                <c:pt idx="45">
                  <c:v>1505</c:v>
                </c:pt>
                <c:pt idx="46">
                  <c:v>1530</c:v>
                </c:pt>
                <c:pt idx="47">
                  <c:v>1536</c:v>
                </c:pt>
                <c:pt idx="48">
                  <c:v>1597</c:v>
                </c:pt>
                <c:pt idx="49">
                  <c:v>1626</c:v>
                </c:pt>
                <c:pt idx="50">
                  <c:v>1526</c:v>
                </c:pt>
                <c:pt idx="51">
                  <c:v>1505</c:v>
                </c:pt>
                <c:pt idx="52">
                  <c:v>1401</c:v>
                </c:pt>
                <c:pt idx="53">
                  <c:v>1361</c:v>
                </c:pt>
                <c:pt idx="54">
                  <c:v>1480</c:v>
                </c:pt>
                <c:pt idx="55">
                  <c:v>1541</c:v>
                </c:pt>
                <c:pt idx="56">
                  <c:v>1355</c:v>
                </c:pt>
                <c:pt idx="57">
                  <c:v>1367</c:v>
                </c:pt>
                <c:pt idx="58">
                  <c:v>1573</c:v>
                </c:pt>
                <c:pt idx="59">
                  <c:v>1493</c:v>
                </c:pt>
                <c:pt idx="60">
                  <c:v>1459</c:v>
                </c:pt>
                <c:pt idx="61">
                  <c:v>1424</c:v>
                </c:pt>
                <c:pt idx="62">
                  <c:v>1433</c:v>
                </c:pt>
                <c:pt idx="63">
                  <c:v>1436</c:v>
                </c:pt>
                <c:pt idx="64">
                  <c:v>1407</c:v>
                </c:pt>
                <c:pt idx="65">
                  <c:v>1394</c:v>
                </c:pt>
                <c:pt idx="66">
                  <c:v>1389</c:v>
                </c:pt>
                <c:pt idx="67">
                  <c:v>1385</c:v>
                </c:pt>
                <c:pt idx="68">
                  <c:v>1406</c:v>
                </c:pt>
                <c:pt idx="69">
                  <c:v>1346</c:v>
                </c:pt>
                <c:pt idx="70">
                  <c:v>1358</c:v>
                </c:pt>
                <c:pt idx="71">
                  <c:v>1358</c:v>
                </c:pt>
                <c:pt idx="72">
                  <c:v>1331</c:v>
                </c:pt>
                <c:pt idx="73">
                  <c:v>1332</c:v>
                </c:pt>
                <c:pt idx="74">
                  <c:v>1355</c:v>
                </c:pt>
                <c:pt idx="75">
                  <c:v>1326</c:v>
                </c:pt>
                <c:pt idx="76">
                  <c:v>1346</c:v>
                </c:pt>
                <c:pt idx="77">
                  <c:v>1352</c:v>
                </c:pt>
                <c:pt idx="78">
                  <c:v>1371</c:v>
                </c:pt>
                <c:pt idx="79">
                  <c:v>1405</c:v>
                </c:pt>
                <c:pt idx="80">
                  <c:v>1325</c:v>
                </c:pt>
                <c:pt idx="81">
                  <c:v>1370</c:v>
                </c:pt>
                <c:pt idx="82">
                  <c:v>1369</c:v>
                </c:pt>
                <c:pt idx="83">
                  <c:v>1323</c:v>
                </c:pt>
                <c:pt idx="84">
                  <c:v>1361</c:v>
                </c:pt>
                <c:pt idx="85">
                  <c:v>1335</c:v>
                </c:pt>
                <c:pt idx="86">
                  <c:v>1327</c:v>
                </c:pt>
                <c:pt idx="87">
                  <c:v>1288</c:v>
                </c:pt>
                <c:pt idx="88">
                  <c:v>1296</c:v>
                </c:pt>
                <c:pt idx="89">
                  <c:v>1356</c:v>
                </c:pt>
                <c:pt idx="90">
                  <c:v>1306</c:v>
                </c:pt>
                <c:pt idx="91">
                  <c:v>1270</c:v>
                </c:pt>
                <c:pt idx="92">
                  <c:v>1210</c:v>
                </c:pt>
                <c:pt idx="93">
                  <c:v>1226</c:v>
                </c:pt>
                <c:pt idx="94">
                  <c:v>1220</c:v>
                </c:pt>
                <c:pt idx="95">
                  <c:v>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B-47CB-BE49-61F5AE9B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80AB-47CB-BE49-61F5AE9B9A8F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80AB-47CB-BE49-61F5AE9B9A8F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49.88</c:v>
                </c:pt>
                <c:pt idx="1">
                  <c:v>49.94</c:v>
                </c:pt>
                <c:pt idx="2">
                  <c:v>49.9</c:v>
                </c:pt>
                <c:pt idx="3">
                  <c:v>49.95</c:v>
                </c:pt>
                <c:pt idx="4">
                  <c:v>49.99</c:v>
                </c:pt>
                <c:pt idx="5">
                  <c:v>49.96</c:v>
                </c:pt>
                <c:pt idx="6">
                  <c:v>49.98</c:v>
                </c:pt>
                <c:pt idx="7">
                  <c:v>50</c:v>
                </c:pt>
                <c:pt idx="8">
                  <c:v>49.98</c:v>
                </c:pt>
                <c:pt idx="9">
                  <c:v>49.95</c:v>
                </c:pt>
                <c:pt idx="10">
                  <c:v>49.99</c:v>
                </c:pt>
                <c:pt idx="11">
                  <c:v>50.01</c:v>
                </c:pt>
                <c:pt idx="12">
                  <c:v>49.99</c:v>
                </c:pt>
                <c:pt idx="13">
                  <c:v>49.98</c:v>
                </c:pt>
                <c:pt idx="14">
                  <c:v>49.99</c:v>
                </c:pt>
                <c:pt idx="15">
                  <c:v>49.94</c:v>
                </c:pt>
                <c:pt idx="16">
                  <c:v>49.95</c:v>
                </c:pt>
                <c:pt idx="17">
                  <c:v>49.94</c:v>
                </c:pt>
                <c:pt idx="18">
                  <c:v>49.93</c:v>
                </c:pt>
                <c:pt idx="19">
                  <c:v>49.94</c:v>
                </c:pt>
                <c:pt idx="20">
                  <c:v>49.89</c:v>
                </c:pt>
                <c:pt idx="21">
                  <c:v>49.94</c:v>
                </c:pt>
                <c:pt idx="22">
                  <c:v>49.93</c:v>
                </c:pt>
                <c:pt idx="23">
                  <c:v>50.01</c:v>
                </c:pt>
                <c:pt idx="24">
                  <c:v>50.03</c:v>
                </c:pt>
                <c:pt idx="25">
                  <c:v>50.02</c:v>
                </c:pt>
                <c:pt idx="26">
                  <c:v>50.03</c:v>
                </c:pt>
                <c:pt idx="27">
                  <c:v>50.07</c:v>
                </c:pt>
                <c:pt idx="28">
                  <c:v>50.02</c:v>
                </c:pt>
                <c:pt idx="29">
                  <c:v>50.04</c:v>
                </c:pt>
                <c:pt idx="30">
                  <c:v>50.06</c:v>
                </c:pt>
                <c:pt idx="31">
                  <c:v>50.05</c:v>
                </c:pt>
                <c:pt idx="32">
                  <c:v>50.03</c:v>
                </c:pt>
                <c:pt idx="33">
                  <c:v>50</c:v>
                </c:pt>
                <c:pt idx="34">
                  <c:v>50</c:v>
                </c:pt>
                <c:pt idx="35">
                  <c:v>50.04</c:v>
                </c:pt>
                <c:pt idx="36">
                  <c:v>50.02</c:v>
                </c:pt>
                <c:pt idx="37">
                  <c:v>50.02</c:v>
                </c:pt>
                <c:pt idx="38">
                  <c:v>50.05</c:v>
                </c:pt>
                <c:pt idx="39">
                  <c:v>50.04</c:v>
                </c:pt>
                <c:pt idx="40">
                  <c:v>50.01</c:v>
                </c:pt>
                <c:pt idx="41">
                  <c:v>50.02</c:v>
                </c:pt>
                <c:pt idx="42">
                  <c:v>50.02</c:v>
                </c:pt>
                <c:pt idx="43">
                  <c:v>50.04</c:v>
                </c:pt>
                <c:pt idx="44">
                  <c:v>50.05</c:v>
                </c:pt>
                <c:pt idx="45">
                  <c:v>50.03</c:v>
                </c:pt>
                <c:pt idx="46">
                  <c:v>50</c:v>
                </c:pt>
                <c:pt idx="47">
                  <c:v>50.02</c:v>
                </c:pt>
                <c:pt idx="48">
                  <c:v>50.04</c:v>
                </c:pt>
                <c:pt idx="49">
                  <c:v>50.03</c:v>
                </c:pt>
                <c:pt idx="50">
                  <c:v>50.02</c:v>
                </c:pt>
                <c:pt idx="51">
                  <c:v>50.04</c:v>
                </c:pt>
                <c:pt idx="52">
                  <c:v>50.03</c:v>
                </c:pt>
                <c:pt idx="53">
                  <c:v>50.06</c:v>
                </c:pt>
                <c:pt idx="54">
                  <c:v>50.01</c:v>
                </c:pt>
                <c:pt idx="55">
                  <c:v>50</c:v>
                </c:pt>
                <c:pt idx="56">
                  <c:v>49.99</c:v>
                </c:pt>
                <c:pt idx="57">
                  <c:v>50</c:v>
                </c:pt>
                <c:pt idx="58">
                  <c:v>49.99</c:v>
                </c:pt>
                <c:pt idx="59">
                  <c:v>50</c:v>
                </c:pt>
                <c:pt idx="60">
                  <c:v>49.99</c:v>
                </c:pt>
                <c:pt idx="61">
                  <c:v>50</c:v>
                </c:pt>
                <c:pt idx="62">
                  <c:v>50.01</c:v>
                </c:pt>
                <c:pt idx="63">
                  <c:v>50.02</c:v>
                </c:pt>
                <c:pt idx="64">
                  <c:v>50.08</c:v>
                </c:pt>
                <c:pt idx="65">
                  <c:v>50.04</c:v>
                </c:pt>
                <c:pt idx="66">
                  <c:v>50.03</c:v>
                </c:pt>
                <c:pt idx="67">
                  <c:v>50.06</c:v>
                </c:pt>
                <c:pt idx="68">
                  <c:v>50.08</c:v>
                </c:pt>
                <c:pt idx="69">
                  <c:v>50.02</c:v>
                </c:pt>
                <c:pt idx="70">
                  <c:v>50.05</c:v>
                </c:pt>
                <c:pt idx="71">
                  <c:v>50.02</c:v>
                </c:pt>
                <c:pt idx="72">
                  <c:v>50.07</c:v>
                </c:pt>
                <c:pt idx="73">
                  <c:v>50</c:v>
                </c:pt>
                <c:pt idx="74">
                  <c:v>49.97</c:v>
                </c:pt>
                <c:pt idx="75">
                  <c:v>49.94</c:v>
                </c:pt>
                <c:pt idx="76">
                  <c:v>49.91</c:v>
                </c:pt>
                <c:pt idx="77">
                  <c:v>49.81</c:v>
                </c:pt>
                <c:pt idx="78">
                  <c:v>49.9</c:v>
                </c:pt>
                <c:pt idx="79">
                  <c:v>49.88</c:v>
                </c:pt>
                <c:pt idx="80">
                  <c:v>49.99</c:v>
                </c:pt>
                <c:pt idx="81">
                  <c:v>50</c:v>
                </c:pt>
                <c:pt idx="82">
                  <c:v>49.96</c:v>
                </c:pt>
                <c:pt idx="83">
                  <c:v>49.99</c:v>
                </c:pt>
                <c:pt idx="84">
                  <c:v>49.9</c:v>
                </c:pt>
                <c:pt idx="85">
                  <c:v>49.88</c:v>
                </c:pt>
                <c:pt idx="86">
                  <c:v>49.89</c:v>
                </c:pt>
                <c:pt idx="87">
                  <c:v>49.95</c:v>
                </c:pt>
                <c:pt idx="88">
                  <c:v>49.9</c:v>
                </c:pt>
                <c:pt idx="89">
                  <c:v>49.85</c:v>
                </c:pt>
                <c:pt idx="90">
                  <c:v>49.93</c:v>
                </c:pt>
                <c:pt idx="91">
                  <c:v>49.99</c:v>
                </c:pt>
                <c:pt idx="92">
                  <c:v>49.88</c:v>
                </c:pt>
                <c:pt idx="93">
                  <c:v>49.87</c:v>
                </c:pt>
                <c:pt idx="94">
                  <c:v>49.96</c:v>
                </c:pt>
                <c:pt idx="95">
                  <c:v>49.96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AB-47CB-BE49-61F5AE9B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42CF69-309F-4433-AB64-5E6CFCBB2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88F5BD3-0F52-42AC-8E1E-249765FA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49.88</v>
          </cell>
          <cell r="E5">
            <v>1190</v>
          </cell>
          <cell r="T5">
            <v>1196</v>
          </cell>
        </row>
        <row r="6">
          <cell r="B6" t="str">
            <v>00.15-00.30</v>
          </cell>
          <cell r="C6">
            <v>49.94</v>
          </cell>
          <cell r="E6">
            <v>1183</v>
          </cell>
          <cell r="T6">
            <v>1168</v>
          </cell>
        </row>
        <row r="7">
          <cell r="B7" t="str">
            <v>00.30-00.45</v>
          </cell>
          <cell r="C7">
            <v>49.9</v>
          </cell>
          <cell r="E7">
            <v>1207</v>
          </cell>
          <cell r="T7">
            <v>1191</v>
          </cell>
        </row>
        <row r="8">
          <cell r="B8" t="str">
            <v>00.45-01.00</v>
          </cell>
          <cell r="C8">
            <v>49.95</v>
          </cell>
          <cell r="E8">
            <v>1178</v>
          </cell>
          <cell r="T8">
            <v>1100</v>
          </cell>
        </row>
        <row r="9">
          <cell r="B9" t="str">
            <v>01.00-01.15</v>
          </cell>
          <cell r="C9">
            <v>49.99</v>
          </cell>
          <cell r="E9">
            <v>1168</v>
          </cell>
          <cell r="T9">
            <v>1095</v>
          </cell>
        </row>
        <row r="10">
          <cell r="B10" t="str">
            <v>01.15-01.30</v>
          </cell>
          <cell r="C10">
            <v>49.96</v>
          </cell>
          <cell r="E10">
            <v>1184</v>
          </cell>
          <cell r="T10">
            <v>1120</v>
          </cell>
        </row>
        <row r="11">
          <cell r="B11" t="str">
            <v>01.30-01.45</v>
          </cell>
          <cell r="C11">
            <v>49.98</v>
          </cell>
          <cell r="E11">
            <v>1177</v>
          </cell>
          <cell r="T11">
            <v>1109</v>
          </cell>
        </row>
        <row r="12">
          <cell r="B12" t="str">
            <v>01.45-02.00</v>
          </cell>
          <cell r="C12">
            <v>50</v>
          </cell>
          <cell r="E12">
            <v>1172</v>
          </cell>
          <cell r="T12">
            <v>1180</v>
          </cell>
        </row>
        <row r="13">
          <cell r="B13" t="str">
            <v>02.00-02.15</v>
          </cell>
          <cell r="C13">
            <v>49.98</v>
          </cell>
          <cell r="E13">
            <v>1157</v>
          </cell>
          <cell r="T13">
            <v>1140</v>
          </cell>
        </row>
        <row r="14">
          <cell r="B14" t="str">
            <v>02.15-02.30</v>
          </cell>
          <cell r="C14">
            <v>49.95</v>
          </cell>
          <cell r="E14">
            <v>1147</v>
          </cell>
          <cell r="T14">
            <v>1114</v>
          </cell>
        </row>
        <row r="15">
          <cell r="B15" t="str">
            <v>02.30-02.45</v>
          </cell>
          <cell r="C15">
            <v>49.99</v>
          </cell>
          <cell r="E15">
            <v>1154</v>
          </cell>
          <cell r="T15">
            <v>1105</v>
          </cell>
        </row>
        <row r="16">
          <cell r="B16" t="str">
            <v>02.45-03:00</v>
          </cell>
          <cell r="C16">
            <v>50.01</v>
          </cell>
          <cell r="E16">
            <v>1139</v>
          </cell>
          <cell r="T16">
            <v>1116</v>
          </cell>
        </row>
        <row r="17">
          <cell r="B17" t="str">
            <v>03.00-03.15</v>
          </cell>
          <cell r="C17">
            <v>49.99</v>
          </cell>
          <cell r="E17">
            <v>1142</v>
          </cell>
          <cell r="T17">
            <v>1149</v>
          </cell>
        </row>
        <row r="18">
          <cell r="B18" t="str">
            <v>03.15-03.30</v>
          </cell>
          <cell r="C18">
            <v>49.98</v>
          </cell>
          <cell r="E18">
            <v>1150</v>
          </cell>
          <cell r="T18">
            <v>1104</v>
          </cell>
        </row>
        <row r="19">
          <cell r="B19" t="str">
            <v>03.30-03.45</v>
          </cell>
          <cell r="C19">
            <v>49.99</v>
          </cell>
          <cell r="E19">
            <v>1123</v>
          </cell>
          <cell r="T19">
            <v>1077</v>
          </cell>
        </row>
        <row r="20">
          <cell r="B20" t="str">
            <v>03.45-04.00</v>
          </cell>
          <cell r="C20">
            <v>49.94</v>
          </cell>
          <cell r="E20">
            <v>1134</v>
          </cell>
          <cell r="T20">
            <v>1076</v>
          </cell>
        </row>
        <row r="21">
          <cell r="B21" t="str">
            <v>04.00-04.15</v>
          </cell>
          <cell r="C21">
            <v>49.95</v>
          </cell>
          <cell r="E21">
            <v>1150</v>
          </cell>
          <cell r="T21">
            <v>1180</v>
          </cell>
        </row>
        <row r="22">
          <cell r="B22" t="str">
            <v>04.15-04.30</v>
          </cell>
          <cell r="C22">
            <v>49.94</v>
          </cell>
          <cell r="E22">
            <v>1167</v>
          </cell>
          <cell r="T22">
            <v>1098</v>
          </cell>
        </row>
        <row r="23">
          <cell r="B23" t="str">
            <v>04.30-04.45</v>
          </cell>
          <cell r="C23">
            <v>49.93</v>
          </cell>
          <cell r="E23">
            <v>1170</v>
          </cell>
          <cell r="T23">
            <v>1098</v>
          </cell>
        </row>
        <row r="24">
          <cell r="B24" t="str">
            <v>04.45-05.00</v>
          </cell>
          <cell r="C24">
            <v>49.94</v>
          </cell>
          <cell r="E24">
            <v>1173</v>
          </cell>
          <cell r="T24">
            <v>1103</v>
          </cell>
        </row>
        <row r="25">
          <cell r="B25" t="str">
            <v>05.00-05.15</v>
          </cell>
          <cell r="C25">
            <v>49.89</v>
          </cell>
          <cell r="E25">
            <v>1229</v>
          </cell>
          <cell r="T25">
            <v>1209</v>
          </cell>
        </row>
        <row r="26">
          <cell r="B26" t="str">
            <v>05.15-05.30</v>
          </cell>
          <cell r="C26">
            <v>49.94</v>
          </cell>
          <cell r="E26">
            <v>1287</v>
          </cell>
          <cell r="T26">
            <v>1211</v>
          </cell>
        </row>
        <row r="27">
          <cell r="B27" t="str">
            <v>05.30-05.45</v>
          </cell>
          <cell r="C27">
            <v>49.93</v>
          </cell>
          <cell r="E27">
            <v>1364</v>
          </cell>
          <cell r="T27">
            <v>1301</v>
          </cell>
        </row>
        <row r="28">
          <cell r="B28" t="str">
            <v>05.45-06.00</v>
          </cell>
          <cell r="C28">
            <v>50.01</v>
          </cell>
          <cell r="E28">
            <v>1442</v>
          </cell>
          <cell r="T28">
            <v>1395</v>
          </cell>
        </row>
        <row r="29">
          <cell r="B29" t="str">
            <v>06.00-06.15</v>
          </cell>
          <cell r="C29">
            <v>50.03</v>
          </cell>
          <cell r="E29">
            <v>1504</v>
          </cell>
          <cell r="T29">
            <v>1437</v>
          </cell>
        </row>
        <row r="30">
          <cell r="B30" t="str">
            <v>06.15-06.30</v>
          </cell>
          <cell r="C30">
            <v>50.02</v>
          </cell>
          <cell r="E30">
            <v>1549</v>
          </cell>
          <cell r="T30">
            <v>1558</v>
          </cell>
        </row>
        <row r="31">
          <cell r="B31" t="str">
            <v>06.30-06.45</v>
          </cell>
          <cell r="C31">
            <v>50.03</v>
          </cell>
          <cell r="E31">
            <v>1591</v>
          </cell>
          <cell r="T31">
            <v>1544</v>
          </cell>
        </row>
        <row r="32">
          <cell r="B32" t="str">
            <v>06.45-07.00</v>
          </cell>
          <cell r="C32">
            <v>50.07</v>
          </cell>
          <cell r="E32">
            <v>1606</v>
          </cell>
          <cell r="T32">
            <v>1551</v>
          </cell>
        </row>
        <row r="33">
          <cell r="B33" t="str">
            <v>07.00-07.15</v>
          </cell>
          <cell r="C33">
            <v>50.02</v>
          </cell>
          <cell r="E33">
            <v>1625</v>
          </cell>
          <cell r="T33">
            <v>1657</v>
          </cell>
        </row>
        <row r="34">
          <cell r="B34" t="str">
            <v>07.15-07.30</v>
          </cell>
          <cell r="C34">
            <v>50.04</v>
          </cell>
          <cell r="E34">
            <v>1623</v>
          </cell>
          <cell r="T34">
            <v>1629</v>
          </cell>
        </row>
        <row r="35">
          <cell r="B35" t="str">
            <v>07.30-07.45</v>
          </cell>
          <cell r="C35">
            <v>50.06</v>
          </cell>
          <cell r="E35">
            <v>1613</v>
          </cell>
          <cell r="T35">
            <v>1571</v>
          </cell>
        </row>
        <row r="36">
          <cell r="B36" t="str">
            <v>07.45-08.00</v>
          </cell>
          <cell r="C36">
            <v>50.05</v>
          </cell>
          <cell r="E36">
            <v>1597</v>
          </cell>
          <cell r="T36">
            <v>1587</v>
          </cell>
        </row>
        <row r="37">
          <cell r="B37" t="str">
            <v>08.00-08.15</v>
          </cell>
          <cell r="C37">
            <v>50.03</v>
          </cell>
          <cell r="E37">
            <v>1604</v>
          </cell>
          <cell r="T37">
            <v>1619</v>
          </cell>
        </row>
        <row r="38">
          <cell r="B38" t="str">
            <v>08.15-08.30</v>
          </cell>
          <cell r="C38">
            <v>50</v>
          </cell>
          <cell r="E38">
            <v>1597</v>
          </cell>
          <cell r="T38">
            <v>1656</v>
          </cell>
        </row>
        <row r="39">
          <cell r="B39" t="str">
            <v>08.30-08.45</v>
          </cell>
          <cell r="C39">
            <v>50</v>
          </cell>
          <cell r="E39">
            <v>1608</v>
          </cell>
          <cell r="T39">
            <v>1544</v>
          </cell>
        </row>
        <row r="40">
          <cell r="B40" t="str">
            <v>08.45-09.00</v>
          </cell>
          <cell r="C40">
            <v>50.04</v>
          </cell>
          <cell r="E40">
            <v>1591</v>
          </cell>
          <cell r="T40">
            <v>1562</v>
          </cell>
        </row>
        <row r="41">
          <cell r="B41" t="str">
            <v>09.00-09.15</v>
          </cell>
          <cell r="C41">
            <v>50.02</v>
          </cell>
          <cell r="E41">
            <v>1602</v>
          </cell>
          <cell r="T41">
            <v>1584</v>
          </cell>
        </row>
        <row r="42">
          <cell r="B42" t="str">
            <v>09.15-09.30</v>
          </cell>
          <cell r="C42">
            <v>50.02</v>
          </cell>
          <cell r="E42">
            <v>1627</v>
          </cell>
          <cell r="T42">
            <v>1625</v>
          </cell>
        </row>
        <row r="43">
          <cell r="B43" t="str">
            <v>09.30-09.45</v>
          </cell>
          <cell r="C43">
            <v>50.05</v>
          </cell>
          <cell r="E43">
            <v>1637</v>
          </cell>
          <cell r="T43">
            <v>1684</v>
          </cell>
        </row>
        <row r="44">
          <cell r="B44" t="str">
            <v>09.45-10.00</v>
          </cell>
          <cell r="C44">
            <v>50.04</v>
          </cell>
          <cell r="E44">
            <v>1629</v>
          </cell>
          <cell r="T44">
            <v>1583</v>
          </cell>
        </row>
        <row r="45">
          <cell r="B45" t="str">
            <v>10.00-10.15</v>
          </cell>
          <cell r="C45">
            <v>50.01</v>
          </cell>
          <cell r="E45">
            <v>1625</v>
          </cell>
          <cell r="T45">
            <v>1531</v>
          </cell>
        </row>
        <row r="46">
          <cell r="B46" t="str">
            <v>10.15-10.30</v>
          </cell>
          <cell r="C46">
            <v>50.02</v>
          </cell>
          <cell r="E46">
            <v>1637</v>
          </cell>
          <cell r="T46">
            <v>1554</v>
          </cell>
        </row>
        <row r="47">
          <cell r="B47" t="str">
            <v>10.30-10.45</v>
          </cell>
          <cell r="C47">
            <v>50.02</v>
          </cell>
          <cell r="E47">
            <v>1625</v>
          </cell>
          <cell r="T47">
            <v>1599</v>
          </cell>
        </row>
        <row r="48">
          <cell r="B48" t="str">
            <v>10.45-11.00</v>
          </cell>
          <cell r="C48">
            <v>50.04</v>
          </cell>
          <cell r="E48">
            <v>1608</v>
          </cell>
          <cell r="T48">
            <v>1633</v>
          </cell>
        </row>
        <row r="49">
          <cell r="B49" t="str">
            <v>11.00-11.15</v>
          </cell>
          <cell r="C49">
            <v>50.05</v>
          </cell>
          <cell r="E49">
            <v>1595</v>
          </cell>
          <cell r="T49">
            <v>1546</v>
          </cell>
        </row>
        <row r="50">
          <cell r="B50" t="str">
            <v>11.15-11.30</v>
          </cell>
          <cell r="C50">
            <v>50.03</v>
          </cell>
          <cell r="E50">
            <v>1589</v>
          </cell>
          <cell r="T50">
            <v>1505</v>
          </cell>
        </row>
        <row r="51">
          <cell r="B51" t="str">
            <v>11.30-11.45</v>
          </cell>
          <cell r="C51">
            <v>50</v>
          </cell>
          <cell r="E51">
            <v>1567</v>
          </cell>
          <cell r="T51">
            <v>1530</v>
          </cell>
        </row>
        <row r="52">
          <cell r="B52" t="str">
            <v>11.45-12.00</v>
          </cell>
          <cell r="C52">
            <v>50.02</v>
          </cell>
          <cell r="E52">
            <v>1575</v>
          </cell>
          <cell r="T52">
            <v>1536</v>
          </cell>
        </row>
        <row r="53">
          <cell r="B53" t="str">
            <v>12.00-12.15</v>
          </cell>
          <cell r="C53">
            <v>50.04</v>
          </cell>
          <cell r="E53">
            <v>1568</v>
          </cell>
          <cell r="T53">
            <v>1597</v>
          </cell>
        </row>
        <row r="54">
          <cell r="B54" t="str">
            <v>12.15-12.30</v>
          </cell>
          <cell r="C54">
            <v>50.03</v>
          </cell>
          <cell r="E54">
            <v>1548</v>
          </cell>
          <cell r="T54">
            <v>1626</v>
          </cell>
        </row>
        <row r="55">
          <cell r="B55" t="str">
            <v>12:30-12:45</v>
          </cell>
          <cell r="C55">
            <v>50.02</v>
          </cell>
          <cell r="E55">
            <v>1506</v>
          </cell>
          <cell r="T55">
            <v>1526</v>
          </cell>
        </row>
        <row r="56">
          <cell r="B56" t="str">
            <v>12.45-13.00</v>
          </cell>
          <cell r="C56">
            <v>50.04</v>
          </cell>
          <cell r="E56">
            <v>1489</v>
          </cell>
          <cell r="T56">
            <v>1505</v>
          </cell>
        </row>
        <row r="57">
          <cell r="B57" t="str">
            <v>13.00-13.15</v>
          </cell>
          <cell r="C57">
            <v>50.03</v>
          </cell>
          <cell r="E57">
            <v>1441</v>
          </cell>
          <cell r="T57">
            <v>1401</v>
          </cell>
        </row>
        <row r="58">
          <cell r="B58" t="str">
            <v>13.15-13.30</v>
          </cell>
          <cell r="C58">
            <v>50.06</v>
          </cell>
          <cell r="E58">
            <v>1438</v>
          </cell>
          <cell r="T58">
            <v>1361</v>
          </cell>
        </row>
        <row r="59">
          <cell r="B59" t="str">
            <v>13.30-13:45</v>
          </cell>
          <cell r="C59">
            <v>50.01</v>
          </cell>
          <cell r="E59">
            <v>1460</v>
          </cell>
          <cell r="T59">
            <v>1480</v>
          </cell>
        </row>
        <row r="60">
          <cell r="B60" t="str">
            <v>13.45-14.00</v>
          </cell>
          <cell r="C60">
            <v>50</v>
          </cell>
          <cell r="E60">
            <v>1462</v>
          </cell>
          <cell r="T60">
            <v>1541</v>
          </cell>
        </row>
        <row r="61">
          <cell r="B61" t="str">
            <v>14.00-14.15</v>
          </cell>
          <cell r="C61">
            <v>49.99</v>
          </cell>
          <cell r="E61">
            <v>1460</v>
          </cell>
          <cell r="T61">
            <v>1355</v>
          </cell>
        </row>
        <row r="62">
          <cell r="B62" t="str">
            <v>14.15-14.30</v>
          </cell>
          <cell r="C62">
            <v>50</v>
          </cell>
          <cell r="E62">
            <v>1467</v>
          </cell>
          <cell r="T62">
            <v>1367</v>
          </cell>
        </row>
        <row r="63">
          <cell r="B63" t="str">
            <v>14.30-14.45</v>
          </cell>
          <cell r="C63">
            <v>49.99</v>
          </cell>
          <cell r="E63">
            <v>1465</v>
          </cell>
          <cell r="T63">
            <v>1573</v>
          </cell>
        </row>
        <row r="64">
          <cell r="B64" t="str">
            <v>14.45-15.00</v>
          </cell>
          <cell r="C64">
            <v>50</v>
          </cell>
          <cell r="E64">
            <v>1459</v>
          </cell>
          <cell r="T64">
            <v>1493</v>
          </cell>
        </row>
        <row r="65">
          <cell r="B65" t="str">
            <v>15.00-15.15</v>
          </cell>
          <cell r="C65">
            <v>49.99</v>
          </cell>
          <cell r="E65">
            <v>1445</v>
          </cell>
          <cell r="T65">
            <v>1459</v>
          </cell>
        </row>
        <row r="66">
          <cell r="B66" t="str">
            <v>15.15-15.30</v>
          </cell>
          <cell r="C66">
            <v>50</v>
          </cell>
          <cell r="E66">
            <v>1446</v>
          </cell>
          <cell r="T66">
            <v>1424</v>
          </cell>
        </row>
        <row r="67">
          <cell r="B67" t="str">
            <v>15.30-15.45</v>
          </cell>
          <cell r="C67">
            <v>50.01</v>
          </cell>
          <cell r="E67">
            <v>1440</v>
          </cell>
          <cell r="T67">
            <v>1433</v>
          </cell>
        </row>
        <row r="68">
          <cell r="B68" t="str">
            <v>15.45-16.00</v>
          </cell>
          <cell r="C68">
            <v>50.02</v>
          </cell>
          <cell r="E68">
            <v>1455</v>
          </cell>
          <cell r="T68">
            <v>1436</v>
          </cell>
        </row>
        <row r="69">
          <cell r="B69" t="str">
            <v>16.00-16.15</v>
          </cell>
          <cell r="C69">
            <v>50.08</v>
          </cell>
          <cell r="E69">
            <v>1441</v>
          </cell>
          <cell r="T69">
            <v>1407</v>
          </cell>
        </row>
        <row r="70">
          <cell r="B70" t="str">
            <v>16.15-16.30</v>
          </cell>
          <cell r="C70">
            <v>50.04</v>
          </cell>
          <cell r="E70">
            <v>1434</v>
          </cell>
          <cell r="T70">
            <v>1394</v>
          </cell>
        </row>
        <row r="71">
          <cell r="B71" t="str">
            <v>16.30-16.45</v>
          </cell>
          <cell r="C71">
            <v>50.03</v>
          </cell>
          <cell r="E71">
            <v>1423</v>
          </cell>
          <cell r="T71">
            <v>1389</v>
          </cell>
        </row>
        <row r="72">
          <cell r="B72" t="str">
            <v>16.45-17.00</v>
          </cell>
          <cell r="C72">
            <v>50.06</v>
          </cell>
          <cell r="E72">
            <v>1399</v>
          </cell>
          <cell r="T72">
            <v>1385</v>
          </cell>
        </row>
        <row r="73">
          <cell r="B73" t="str">
            <v>17.00-17.15</v>
          </cell>
          <cell r="C73">
            <v>50.08</v>
          </cell>
          <cell r="E73">
            <v>1382</v>
          </cell>
          <cell r="T73">
            <v>1406</v>
          </cell>
        </row>
        <row r="74">
          <cell r="B74" t="str">
            <v>17.15-17.30</v>
          </cell>
          <cell r="C74">
            <v>50.02</v>
          </cell>
          <cell r="E74">
            <v>1363</v>
          </cell>
          <cell r="T74">
            <v>1346</v>
          </cell>
        </row>
        <row r="75">
          <cell r="B75" t="str">
            <v>17.30-17.45</v>
          </cell>
          <cell r="C75">
            <v>50.05</v>
          </cell>
          <cell r="E75">
            <v>1343</v>
          </cell>
          <cell r="T75">
            <v>1358</v>
          </cell>
        </row>
        <row r="76">
          <cell r="B76" t="str">
            <v>17.45-18.00</v>
          </cell>
          <cell r="C76">
            <v>50.02</v>
          </cell>
          <cell r="E76">
            <v>1333</v>
          </cell>
          <cell r="T76">
            <v>1358</v>
          </cell>
        </row>
        <row r="77">
          <cell r="B77" t="str">
            <v>18.00-18.15</v>
          </cell>
          <cell r="C77">
            <v>50.07</v>
          </cell>
          <cell r="E77">
            <v>1336</v>
          </cell>
          <cell r="T77">
            <v>1331</v>
          </cell>
        </row>
        <row r="78">
          <cell r="B78" t="str">
            <v>18.15-18.30</v>
          </cell>
          <cell r="C78">
            <v>50</v>
          </cell>
          <cell r="E78">
            <v>1295</v>
          </cell>
          <cell r="T78">
            <v>1332</v>
          </cell>
        </row>
        <row r="79">
          <cell r="B79" t="str">
            <v>18.30-18.45</v>
          </cell>
          <cell r="C79">
            <v>49.97</v>
          </cell>
          <cell r="E79">
            <v>1301</v>
          </cell>
          <cell r="T79">
            <v>1355</v>
          </cell>
        </row>
        <row r="80">
          <cell r="B80" t="str">
            <v>18.45-19.00</v>
          </cell>
          <cell r="C80">
            <v>49.94</v>
          </cell>
          <cell r="E80">
            <v>1285</v>
          </cell>
          <cell r="T80">
            <v>1326</v>
          </cell>
        </row>
        <row r="81">
          <cell r="B81" t="str">
            <v>19.00-19.15</v>
          </cell>
          <cell r="C81">
            <v>49.91</v>
          </cell>
          <cell r="E81">
            <v>1271</v>
          </cell>
          <cell r="T81">
            <v>1346</v>
          </cell>
        </row>
        <row r="82">
          <cell r="B82" t="str">
            <v>19.15-19.30</v>
          </cell>
          <cell r="C82">
            <v>49.81</v>
          </cell>
          <cell r="E82">
            <v>1304</v>
          </cell>
          <cell r="T82">
            <v>1352</v>
          </cell>
        </row>
        <row r="83">
          <cell r="B83" t="str">
            <v>19.30-19.45</v>
          </cell>
          <cell r="C83">
            <v>49.9</v>
          </cell>
          <cell r="E83">
            <v>1375</v>
          </cell>
          <cell r="T83">
            <v>1371</v>
          </cell>
        </row>
        <row r="84">
          <cell r="B84" t="str">
            <v>19.45-20.00</v>
          </cell>
          <cell r="C84">
            <v>49.88</v>
          </cell>
          <cell r="E84">
            <v>1395</v>
          </cell>
          <cell r="T84">
            <v>1405</v>
          </cell>
        </row>
        <row r="85">
          <cell r="B85" t="str">
            <v>20.00-20.15</v>
          </cell>
          <cell r="C85">
            <v>49.99</v>
          </cell>
          <cell r="E85">
            <v>1426</v>
          </cell>
          <cell r="T85">
            <v>1325</v>
          </cell>
        </row>
        <row r="86">
          <cell r="B86" t="str">
            <v>20.15-20.30</v>
          </cell>
          <cell r="C86">
            <v>50</v>
          </cell>
          <cell r="E86">
            <v>1409</v>
          </cell>
          <cell r="T86">
            <v>1370</v>
          </cell>
        </row>
        <row r="87">
          <cell r="B87" t="str">
            <v>20.30-20.45</v>
          </cell>
          <cell r="C87">
            <v>49.96</v>
          </cell>
          <cell r="E87">
            <v>1377</v>
          </cell>
          <cell r="T87">
            <v>1369</v>
          </cell>
        </row>
        <row r="88">
          <cell r="B88" t="str">
            <v>20.45-21.00</v>
          </cell>
          <cell r="C88">
            <v>49.99</v>
          </cell>
          <cell r="E88">
            <v>1343</v>
          </cell>
          <cell r="T88">
            <v>1323</v>
          </cell>
        </row>
        <row r="89">
          <cell r="B89" t="str">
            <v>21.00-21.15</v>
          </cell>
          <cell r="C89">
            <v>49.9</v>
          </cell>
          <cell r="E89">
            <v>1332</v>
          </cell>
          <cell r="T89">
            <v>1361</v>
          </cell>
        </row>
        <row r="90">
          <cell r="B90" t="str">
            <v>21.15-21.30</v>
          </cell>
          <cell r="C90">
            <v>49.88</v>
          </cell>
          <cell r="E90">
            <v>1309</v>
          </cell>
          <cell r="T90">
            <v>1335</v>
          </cell>
        </row>
        <row r="91">
          <cell r="B91" t="str">
            <v>21.30-21.45</v>
          </cell>
          <cell r="C91">
            <v>49.89</v>
          </cell>
          <cell r="E91">
            <v>1295</v>
          </cell>
          <cell r="T91">
            <v>1327</v>
          </cell>
        </row>
        <row r="92">
          <cell r="B92" t="str">
            <v>21.45-22.00</v>
          </cell>
          <cell r="C92">
            <v>49.95</v>
          </cell>
          <cell r="E92">
            <v>1278</v>
          </cell>
          <cell r="T92">
            <v>1288</v>
          </cell>
        </row>
        <row r="93">
          <cell r="B93" t="str">
            <v>22.00-22.15</v>
          </cell>
          <cell r="C93">
            <v>49.9</v>
          </cell>
          <cell r="E93">
            <v>1271</v>
          </cell>
          <cell r="T93">
            <v>1296</v>
          </cell>
        </row>
        <row r="94">
          <cell r="B94" t="str">
            <v>22.15-22.30</v>
          </cell>
          <cell r="C94">
            <v>49.85</v>
          </cell>
          <cell r="E94">
            <v>1248</v>
          </cell>
          <cell r="T94">
            <v>1356</v>
          </cell>
        </row>
        <row r="95">
          <cell r="B95" t="str">
            <v>22.30-22.45</v>
          </cell>
          <cell r="C95">
            <v>49.93</v>
          </cell>
          <cell r="E95">
            <v>1238</v>
          </cell>
          <cell r="T95">
            <v>1306</v>
          </cell>
        </row>
        <row r="96">
          <cell r="B96" t="str">
            <v>22.45-23.00</v>
          </cell>
          <cell r="C96">
            <v>49.99</v>
          </cell>
          <cell r="E96">
            <v>1214</v>
          </cell>
          <cell r="T96">
            <v>1270</v>
          </cell>
        </row>
        <row r="97">
          <cell r="B97" t="str">
            <v>23.00-23.15</v>
          </cell>
          <cell r="C97">
            <v>49.88</v>
          </cell>
          <cell r="E97">
            <v>1204</v>
          </cell>
          <cell r="T97">
            <v>1210</v>
          </cell>
        </row>
        <row r="98">
          <cell r="B98" t="str">
            <v>23.15-23.30</v>
          </cell>
          <cell r="C98">
            <v>49.87</v>
          </cell>
          <cell r="E98">
            <v>1191</v>
          </cell>
          <cell r="T98">
            <v>1226</v>
          </cell>
        </row>
        <row r="99">
          <cell r="B99" t="str">
            <v>23.30-23.45</v>
          </cell>
          <cell r="C99">
            <v>49.96</v>
          </cell>
          <cell r="E99">
            <v>1175</v>
          </cell>
          <cell r="T99">
            <v>1220</v>
          </cell>
        </row>
        <row r="100">
          <cell r="B100" t="str">
            <v>23.45-24.00</v>
          </cell>
          <cell r="C100">
            <v>49.96</v>
          </cell>
          <cell r="E100">
            <v>1165</v>
          </cell>
          <cell r="T100">
            <v>1225</v>
          </cell>
        </row>
        <row r="101">
          <cell r="C101">
            <v>49.986041666666665</v>
          </cell>
          <cell r="E101">
            <v>331.78750000000002</v>
          </cell>
          <cell r="AJ101">
            <v>8.4641244732673311</v>
          </cell>
          <cell r="BA101" t="str">
            <v>16.00-16.15</v>
          </cell>
        </row>
        <row r="102">
          <cell r="BA102" t="str">
            <v>19.15-19.30</v>
          </cell>
          <cell r="BC102">
            <v>49.81</v>
          </cell>
          <cell r="BD102">
            <v>0</v>
          </cell>
          <cell r="BF102">
            <v>48</v>
          </cell>
          <cell r="BG102">
            <v>50.08</v>
          </cell>
          <cell r="BH102">
            <v>34</v>
          </cell>
          <cell r="BJ102">
            <v>0</v>
          </cell>
        </row>
        <row r="104">
          <cell r="B104">
            <v>1637</v>
          </cell>
        </row>
        <row r="105">
          <cell r="A105" t="str">
            <v xml:space="preserve">Max Demand observed (MW) (at 09.45 Hrs.) </v>
          </cell>
        </row>
        <row r="106">
          <cell r="B106">
            <v>1123</v>
          </cell>
          <cell r="Q106">
            <v>7.7955181451027826</v>
          </cell>
          <cell r="R106">
            <v>7.3364478585995911</v>
          </cell>
        </row>
        <row r="107">
          <cell r="A107" t="str">
            <v xml:space="preserve">Min Demand at observed (MW) (at 03.45 Hrs.) </v>
          </cell>
        </row>
      </sheetData>
      <sheetData sheetId="10"/>
      <sheetData sheetId="11"/>
      <sheetData sheetId="12"/>
      <sheetData sheetId="13"/>
      <sheetData sheetId="14">
        <row r="72">
          <cell r="AB72">
            <v>0</v>
          </cell>
        </row>
        <row r="87">
          <cell r="B87" t="str">
            <v>Market Purchase  (OA Consumers)</v>
          </cell>
          <cell r="AB87">
            <v>0</v>
          </cell>
          <cell r="AC87">
            <v>0</v>
          </cell>
        </row>
        <row r="88">
          <cell r="B88" t="str">
            <v xml:space="preserve">HPSEBL Import Through IEX </v>
          </cell>
          <cell r="AB88">
            <v>1622.5525</v>
          </cell>
          <cell r="AC88">
            <v>1568.52150175</v>
          </cell>
        </row>
        <row r="89">
          <cell r="B89" t="str">
            <v>Import through RTM IEX</v>
          </cell>
          <cell r="AB89">
            <v>2055</v>
          </cell>
          <cell r="AC89">
            <v>1986.5685000000001</v>
          </cell>
        </row>
        <row r="90">
          <cell r="B90" t="str">
            <v xml:space="preserve">G- DAM </v>
          </cell>
          <cell r="AB90">
            <v>0</v>
          </cell>
          <cell r="AC90">
            <v>0</v>
          </cell>
        </row>
        <row r="91">
          <cell r="B91" t="str">
            <v>MANIKARAN BRPL NR/2021/88246/F</v>
          </cell>
          <cell r="AB91">
            <v>0</v>
          </cell>
          <cell r="AC91">
            <v>0</v>
          </cell>
        </row>
        <row r="92">
          <cell r="B92" t="str">
            <v>PTC TO PCKL</v>
          </cell>
          <cell r="AB92">
            <v>0</v>
          </cell>
          <cell r="AC92">
            <v>0</v>
          </cell>
        </row>
        <row r="93">
          <cell r="B93" t="str">
            <v xml:space="preserve">REFEX THROUGH TAMILNADU </v>
          </cell>
          <cell r="AB93">
            <v>0</v>
          </cell>
          <cell r="AC93">
            <v>0</v>
          </cell>
        </row>
        <row r="94">
          <cell r="B94" t="str">
            <v>TPTCL THROUGH DBPL</v>
          </cell>
          <cell r="AB94">
            <v>0</v>
          </cell>
          <cell r="AC94">
            <v>0</v>
          </cell>
        </row>
        <row r="95">
          <cell r="B95" t="str">
            <v>KEIPL THROUGH BYPL</v>
          </cell>
          <cell r="AB95">
            <v>0</v>
          </cell>
          <cell r="AC95">
            <v>0</v>
          </cell>
        </row>
        <row r="96">
          <cell r="B96" t="str">
            <v>IEXL</v>
          </cell>
          <cell r="AB96">
            <v>0</v>
          </cell>
          <cell r="AC96">
            <v>0</v>
          </cell>
        </row>
        <row r="97">
          <cell r="B97" t="str">
            <v>NVVNL THROGH RPREL</v>
          </cell>
          <cell r="AB97">
            <v>0</v>
          </cell>
          <cell r="AC97">
            <v>0</v>
          </cell>
        </row>
        <row r="98">
          <cell r="B98" t="str">
            <v>SECI-Solar (LTA PURCHASE)</v>
          </cell>
          <cell r="AC98">
            <v>118.4875</v>
          </cell>
        </row>
        <row r="99">
          <cell r="B99" t="str">
            <v/>
          </cell>
          <cell r="AB99">
            <v>0</v>
          </cell>
          <cell r="AC99">
            <v>0</v>
          </cell>
        </row>
        <row r="102">
          <cell r="AB102">
            <v>590</v>
          </cell>
          <cell r="AC102">
            <v>590</v>
          </cell>
        </row>
        <row r="103">
          <cell r="AB103">
            <v>532.5</v>
          </cell>
          <cell r="AC103">
            <v>532.5</v>
          </cell>
        </row>
        <row r="105">
          <cell r="B105" t="str">
            <v>Export  through PXIL (vlsez)</v>
          </cell>
          <cell r="AB105">
            <v>0</v>
          </cell>
          <cell r="AC105">
            <v>0</v>
          </cell>
        </row>
        <row r="106">
          <cell r="B106" t="str">
            <v>Export  through G DAM</v>
          </cell>
          <cell r="AB106">
            <v>0</v>
          </cell>
          <cell r="AC106">
            <v>0</v>
          </cell>
        </row>
        <row r="107">
          <cell r="B107" t="str">
            <v>BRPL THROUGH (MPL) (AP-82070)</v>
          </cell>
          <cell r="AB107">
            <v>0</v>
          </cell>
          <cell r="AC107">
            <v>0</v>
          </cell>
        </row>
        <row r="108">
          <cell r="B108" t="str">
            <v xml:space="preserve"> PANJAB  THROUGH APPCPL</v>
          </cell>
          <cell r="AB108">
            <v>300</v>
          </cell>
          <cell r="AC108">
            <v>300</v>
          </cell>
        </row>
        <row r="109">
          <cell r="B109" t="str">
            <v>DELHI(Through BYPL)</v>
          </cell>
          <cell r="AB109">
            <v>0</v>
          </cell>
          <cell r="AC109">
            <v>0</v>
          </cell>
        </row>
        <row r="111">
          <cell r="B111" t="str">
            <v>KEIPL THROUGH BYPL</v>
          </cell>
          <cell r="AB111">
            <v>0</v>
          </cell>
        </row>
        <row r="112">
          <cell r="B112" t="str">
            <v>ODISHA (PXIL)</v>
          </cell>
          <cell r="AB112">
            <v>0</v>
          </cell>
        </row>
        <row r="116">
          <cell r="B116" t="str">
            <v>PUNJAB  (Through  PTC) NIGHT POWER</v>
          </cell>
          <cell r="AB116">
            <v>0</v>
          </cell>
          <cell r="AC116">
            <v>0</v>
          </cell>
        </row>
        <row r="117">
          <cell r="B117" t="str">
            <v xml:space="preserve">GOA  (Through APPCL) </v>
          </cell>
          <cell r="AB117">
            <v>0</v>
          </cell>
          <cell r="AC117">
            <v>0</v>
          </cell>
        </row>
        <row r="118">
          <cell r="B118" t="str">
            <v xml:space="preserve">GOA  (Through MPL) </v>
          </cell>
          <cell r="AB118">
            <v>0</v>
          </cell>
          <cell r="AC118">
            <v>0</v>
          </cell>
        </row>
        <row r="119">
          <cell r="B119" t="str">
            <v>DIAL &amp; ODISHA (RE Through M/s GMR)</v>
          </cell>
          <cell r="AB119">
            <v>0</v>
          </cell>
          <cell r="AC119">
            <v>0</v>
          </cell>
        </row>
        <row r="120">
          <cell r="B120" t="str">
            <v>TPDDL (RE Through M/s TPTCL) RTC Power</v>
          </cell>
          <cell r="AB120">
            <v>0</v>
          </cell>
          <cell r="AC120">
            <v>0</v>
          </cell>
        </row>
        <row r="121">
          <cell r="B121" t="str">
            <v>PSPCL (RE Through M/s PTC) RTC Power</v>
          </cell>
          <cell r="AB121">
            <v>0</v>
          </cell>
          <cell r="AC121">
            <v>0</v>
          </cell>
        </row>
        <row r="122">
          <cell r="B122" t="str">
            <v>PXIL GTAM</v>
          </cell>
          <cell r="AB122">
            <v>0</v>
          </cell>
          <cell r="AC122">
            <v>0</v>
          </cell>
        </row>
        <row r="123">
          <cell r="B123">
            <v>0</v>
          </cell>
          <cell r="AB123">
            <v>0</v>
          </cell>
          <cell r="AC123">
            <v>0</v>
          </cell>
        </row>
      </sheetData>
      <sheetData sheetId="15">
        <row r="101">
          <cell r="G101">
            <v>65.838374999999985</v>
          </cell>
          <cell r="CI101">
            <v>-7.2803249999999995</v>
          </cell>
          <cell r="CP101">
            <v>53.790674999999993</v>
          </cell>
        </row>
        <row r="107">
          <cell r="AN107">
            <v>120.69620805750002</v>
          </cell>
        </row>
        <row r="109">
          <cell r="AN109">
            <v>8.3098249999999911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0.70407500000000012</v>
          </cell>
          <cell r="BD105">
            <v>187.2608657000001</v>
          </cell>
        </row>
      </sheetData>
      <sheetData sheetId="32">
        <row r="100">
          <cell r="DI100">
            <v>13.456235099999988</v>
          </cell>
          <cell r="DK100">
            <v>8.5559999999999778</v>
          </cell>
        </row>
      </sheetData>
      <sheetData sheetId="33">
        <row r="105">
          <cell r="BD105">
            <v>1.58928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1.0660000000000001</v>
          </cell>
          <cell r="V12">
            <v>0.66344000000000003</v>
          </cell>
        </row>
        <row r="17">
          <cell r="T17">
            <v>0</v>
          </cell>
          <cell r="V17">
            <v>7.1800000000000086E-2</v>
          </cell>
        </row>
        <row r="22">
          <cell r="T22">
            <v>3.9E-2</v>
          </cell>
          <cell r="V22">
            <v>0.25056</v>
          </cell>
        </row>
        <row r="28">
          <cell r="T28">
            <v>0.39752799999999999</v>
          </cell>
          <cell r="V28">
            <v>0.13193951999999998</v>
          </cell>
        </row>
        <row r="34">
          <cell r="T34">
            <v>0.34867599999999999</v>
          </cell>
          <cell r="V34">
            <v>-0.12826208000000028</v>
          </cell>
        </row>
        <row r="40">
          <cell r="T40">
            <v>0.22636600000000001</v>
          </cell>
          <cell r="V40">
            <v>7.3319440000000125E-2</v>
          </cell>
        </row>
        <row r="46">
          <cell r="T46">
            <v>0.35597099999999998</v>
          </cell>
          <cell r="V46">
            <v>0.12691007999999981</v>
          </cell>
        </row>
        <row r="52">
          <cell r="T52">
            <v>0.68769999999999998</v>
          </cell>
          <cell r="V52">
            <v>-0.91851327999999999</v>
          </cell>
        </row>
        <row r="58">
          <cell r="T58">
            <v>0</v>
          </cell>
          <cell r="V58">
            <v>-0.26424999999999998</v>
          </cell>
        </row>
        <row r="64">
          <cell r="T64">
            <v>2.07E-2</v>
          </cell>
          <cell r="V64">
            <v>-0.19267200000000062</v>
          </cell>
        </row>
        <row r="70">
          <cell r="V70">
            <v>-0.2369399999999996</v>
          </cell>
        </row>
        <row r="77">
          <cell r="V77">
            <v>-1.1189920000000004</v>
          </cell>
        </row>
        <row r="82">
          <cell r="V82">
            <v>-9.7033760000000191E-2</v>
          </cell>
        </row>
        <row r="87">
          <cell r="U87">
            <v>0.63860089599999981</v>
          </cell>
        </row>
      </sheetData>
      <sheetData sheetId="39"/>
      <sheetData sheetId="40"/>
      <sheetData sheetId="42">
        <row r="2">
          <cell r="C2">
            <v>44687</v>
          </cell>
        </row>
        <row r="6">
          <cell r="Q6">
            <v>88398</v>
          </cell>
        </row>
        <row r="10">
          <cell r="D10">
            <v>23.19</v>
          </cell>
          <cell r="E10">
            <v>23.19</v>
          </cell>
          <cell r="F10">
            <v>18.62</v>
          </cell>
          <cell r="G10">
            <v>15.13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22.22</v>
          </cell>
          <cell r="H11">
            <v>127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10.37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1.46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2.02</v>
          </cell>
          <cell r="H14">
            <v>10.3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1.1399999999999999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1.22</v>
          </cell>
          <cell r="H16">
            <v>9.8000000000000007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1.48</v>
          </cell>
          <cell r="H17">
            <v>9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1.1100000000000001</v>
          </cell>
          <cell r="H18">
            <v>6.86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1.02</v>
          </cell>
          <cell r="H19">
            <v>5.16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0.81</v>
          </cell>
          <cell r="H20">
            <v>5.5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0.9</v>
          </cell>
          <cell r="G22">
            <v>0.72</v>
          </cell>
        </row>
        <row r="24">
          <cell r="F24">
            <v>3.36</v>
          </cell>
          <cell r="G24">
            <v>0.61</v>
          </cell>
        </row>
        <row r="25">
          <cell r="F25">
            <v>0.96</v>
          </cell>
          <cell r="G25">
            <v>2.13</v>
          </cell>
        </row>
        <row r="28">
          <cell r="F28">
            <v>38.53</v>
          </cell>
          <cell r="G28">
            <v>32.677999999999997</v>
          </cell>
          <cell r="H28">
            <v>230</v>
          </cell>
        </row>
        <row r="29">
          <cell r="F29">
            <v>5.27</v>
          </cell>
          <cell r="G29">
            <v>5.33</v>
          </cell>
          <cell r="H29">
            <v>46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6.3</v>
          </cell>
          <cell r="G30">
            <v>5.29</v>
          </cell>
          <cell r="H30">
            <v>70</v>
          </cell>
        </row>
        <row r="31">
          <cell r="F31">
            <v>6.7</v>
          </cell>
          <cell r="G31">
            <v>6.79</v>
          </cell>
          <cell r="H31">
            <v>74</v>
          </cell>
        </row>
        <row r="32">
          <cell r="F32">
            <v>49.68</v>
          </cell>
          <cell r="G32">
            <v>49.58</v>
          </cell>
        </row>
        <row r="33">
          <cell r="F33">
            <v>2.41</v>
          </cell>
          <cell r="G33">
            <v>2.93</v>
          </cell>
        </row>
        <row r="34">
          <cell r="F34">
            <v>0.6</v>
          </cell>
          <cell r="G34">
            <v>0.3</v>
          </cell>
        </row>
        <row r="35">
          <cell r="F35">
            <v>3.18</v>
          </cell>
          <cell r="G35">
            <v>2.96</v>
          </cell>
        </row>
        <row r="36">
          <cell r="F36">
            <v>2.4</v>
          </cell>
          <cell r="G36">
            <v>2.44</v>
          </cell>
        </row>
        <row r="37">
          <cell r="F37">
            <v>1.1202399999999999</v>
          </cell>
          <cell r="G37">
            <v>1.33</v>
          </cell>
        </row>
        <row r="38">
          <cell r="F38">
            <v>2.0481600000000002</v>
          </cell>
          <cell r="G38">
            <v>2.31</v>
          </cell>
        </row>
        <row r="39">
          <cell r="G39">
            <v>2.0699999999999998</v>
          </cell>
        </row>
        <row r="41">
          <cell r="G41">
            <v>6.45</v>
          </cell>
        </row>
        <row r="42">
          <cell r="G42">
            <v>0.88397999999999999</v>
          </cell>
        </row>
        <row r="43">
          <cell r="G43">
            <v>1.0711999999999999</v>
          </cell>
        </row>
        <row r="44">
          <cell r="G44">
            <v>13.529680000000001</v>
          </cell>
        </row>
        <row r="51">
          <cell r="F51">
            <v>221.33839999999995</v>
          </cell>
        </row>
        <row r="62">
          <cell r="C62">
            <v>15.0474</v>
          </cell>
        </row>
        <row r="77">
          <cell r="I77">
            <v>218.30328</v>
          </cell>
        </row>
      </sheetData>
      <sheetData sheetId="43"/>
      <sheetData sheetId="44"/>
      <sheetData sheetId="45"/>
      <sheetData sheetId="46">
        <row r="105">
          <cell r="BC105">
            <v>15.980029390000002</v>
          </cell>
        </row>
      </sheetData>
      <sheetData sheetId="47"/>
      <sheetData sheetId="48"/>
      <sheetData sheetId="49">
        <row r="5">
          <cell r="AF5">
            <v>11.53</v>
          </cell>
        </row>
        <row r="7">
          <cell r="AF7">
            <v>6.97</v>
          </cell>
        </row>
        <row r="23">
          <cell r="AF23">
            <v>11.95</v>
          </cell>
        </row>
      </sheetData>
      <sheetData sheetId="50"/>
      <sheetData sheetId="51"/>
      <sheetData sheetId="52"/>
      <sheetData sheetId="53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/>
      <sheetData sheetId="56">
        <row r="21">
          <cell r="F21">
            <v>33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59.85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8002-6D98-45BE-BBB1-55F4863CF45E}">
  <sheetPr>
    <tabColor rgb="FF00B050"/>
    <pageSetUpPr fitToPage="1"/>
  </sheetPr>
  <dimension ref="A1:S158"/>
  <sheetViews>
    <sheetView showGridLines="0" tabSelected="1" view="pageBreakPreview" topLeftCell="A59" zoomScale="60" workbookViewId="0">
      <selection activeCell="L81" sqref="L8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44687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44688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44687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9.41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18.62</v>
      </c>
      <c r="G20" s="73">
        <f>'[1]Form-1_AnticipatedVsActual_BI'!G10</f>
        <v>15.13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22.22</v>
      </c>
      <c r="H21" s="81">
        <f>'[1]Form-1_AnticipatedVsActual_BI'!H11</f>
        <v>127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10.37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1.46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2.02</v>
      </c>
      <c r="H24" s="88">
        <f>'[1]Form-1_AnticipatedVsActual_BI'!H14</f>
        <v>10.3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1.1399999999999999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1.22</v>
      </c>
      <c r="H26" s="88">
        <f>'[1]Form-1_AnticipatedVsActual_BI'!H16</f>
        <v>9.8000000000000007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1.48</v>
      </c>
      <c r="H27" s="88">
        <f>'[1]Form-1_AnticipatedVsActual_BI'!H17</f>
        <v>9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1.1100000000000001</v>
      </c>
      <c r="H28" s="88">
        <f>'[1]Form-1_AnticipatedVsActual_BI'!H18</f>
        <v>6.86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1.02</v>
      </c>
      <c r="H29" s="88">
        <f>'[1]Form-1_AnticipatedVsActual_BI'!H19</f>
        <v>5.16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0.81</v>
      </c>
      <c r="H30" s="81">
        <f>'[1]Form-1_AnticipatedVsActual_BI'!H20</f>
        <v>5.5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136.547300576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0.9</v>
      </c>
      <c r="G32" s="84">
        <f>'[1]Form-1_AnticipatedVsActual_BI'!G22</f>
        <v>0.72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72.510000000000005</v>
      </c>
      <c r="G33" s="94">
        <f t="shared" si="0"/>
        <v>58.7</v>
      </c>
      <c r="H33" s="94">
        <f t="shared" si="0"/>
        <v>367.62000000000006</v>
      </c>
      <c r="I33" s="95"/>
      <c r="J33" s="87"/>
      <c r="K33" s="91" t="s">
        <v>44</v>
      </c>
      <c r="L33" s="91"/>
      <c r="N33" s="92">
        <f>G33+G43+I44+G41</f>
        <v>151.66120500000002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33.906399999999998</v>
      </c>
      <c r="G36" s="113">
        <f>I36*0.88</f>
        <v>28.756639999999997</v>
      </c>
      <c r="H36" s="114">
        <f>'[1]Form-1_AnticipatedVsActual_BI'!$H$28</f>
        <v>230</v>
      </c>
      <c r="I36" s="115">
        <f>'[1]Form-1_AnticipatedVsActual_BI'!$G$28</f>
        <v>32.677999999999997</v>
      </c>
      <c r="J36" s="87"/>
    </row>
    <row r="37" spans="1:14" ht="23.25" customHeight="1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4.6235999999999997</v>
      </c>
      <c r="G37" s="80">
        <f>I36*0.12</f>
        <v>3.9213599999999995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1.054</v>
      </c>
      <c r="G38" s="125">
        <f>I38*0.2</f>
        <v>1.0660000000000001</v>
      </c>
      <c r="H38" s="125">
        <f>'[1]Form-1_AnticipatedVsActual_BI'!$H$29</f>
        <v>46</v>
      </c>
      <c r="I38" s="126">
        <f>'[1]Form-1_AnticipatedVsActual_BI'!$G$29</f>
        <v>5.33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44.267679999999991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6.3</v>
      </c>
      <c r="G41" s="89">
        <f>'[1]Form-1_AnticipatedVsActual_BI'!G30*(0.9925)</f>
        <v>5.2503250000000001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6.7</v>
      </c>
      <c r="G42" s="89">
        <f>'[1]Form-1_AnticipatedVsActual_BI'!G31*(0.9925)</f>
        <v>6.7390750000000006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54</v>
      </c>
      <c r="G43" s="136">
        <f>'[1]Form-1_AnticipatedVsActual_BI'!G24+'[1]Form-1_AnticipatedVsActual_BI'!G25+'[1]Form-1_AnticipatedVsActual_BI'!G32</f>
        <v>52.32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3.737300576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3.1419410000000001</v>
      </c>
      <c r="H44" s="81">
        <v>55</v>
      </c>
      <c r="I44" s="141">
        <f>SUM('[1]Form-1_AnticipatedVsActual_BI'!G33:G49) - SUM('[1]Form-1_AnticipatedVsActual_BI'!G42)</f>
        <v>35.390880000000003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58.7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32.677999999999997</v>
      </c>
      <c r="E47" s="161"/>
      <c r="F47" s="162" t="s">
        <v>73</v>
      </c>
      <c r="G47" s="163" t="s">
        <v>74</v>
      </c>
      <c r="H47" s="164">
        <f>ABS('[1]Report_Daily Hrly Load Sheet '!AB102/100)</f>
        <v>5.9</v>
      </c>
      <c r="I47" s="41">
        <f>ABS('[1]Report_Daily Hrly Load Sheet '!AC102/100)</f>
        <v>5.9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10.509599999999999</v>
      </c>
      <c r="E48" s="167"/>
      <c r="F48" s="162"/>
      <c r="G48" s="168"/>
      <c r="H48" s="169"/>
      <c r="I48" s="170"/>
      <c r="J48" s="150"/>
    </row>
    <row r="49" spans="1:19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0.88397999999999999</v>
      </c>
      <c r="E49" s="167"/>
      <c r="F49" s="162"/>
      <c r="G49" s="168" t="s">
        <v>77</v>
      </c>
      <c r="H49" s="169">
        <f>ABS('[1]Report_Daily Hrly Load Sheet '!AB103/100)</f>
        <v>5.3250000000000002</v>
      </c>
      <c r="I49" s="170">
        <f>ABS('[1]Report_Daily Hrly Load Sheet '!AC103/100)</f>
        <v>5.3250000000000002</v>
      </c>
      <c r="J49" s="87"/>
    </row>
    <row r="50" spans="1:19" ht="15" customHeight="1" x14ac:dyDescent="0.2">
      <c r="A50" s="151">
        <v>5</v>
      </c>
      <c r="B50" s="152" t="s">
        <v>78</v>
      </c>
      <c r="C50" s="153"/>
      <c r="D50" s="88">
        <f>$G$43</f>
        <v>52.32</v>
      </c>
      <c r="E50" s="167"/>
      <c r="F50" s="171"/>
      <c r="G50" s="172" t="str">
        <f>"IEX DAM Rate Rs. "&amp;'[1]Form-6_ImportExport'!AF23&amp; " &amp; TAM Rate "&amp;'[1]Form-6_ImportExport'!AF24 &amp;"/kwh"</f>
        <v>IEX DAM Rate Rs. 11.95 &amp; TAM Rate /kwh</v>
      </c>
      <c r="H50" s="173"/>
      <c r="I50" s="174"/>
      <c r="J50" s="87"/>
    </row>
    <row r="51" spans="1:19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0.70407500000000012</v>
      </c>
      <c r="E51" s="167"/>
      <c r="F51" s="176"/>
      <c r="G51" s="128" t="s">
        <v>79</v>
      </c>
      <c r="H51" s="128"/>
      <c r="I51" s="177">
        <f>I47+I49</f>
        <v>11.225000000000001</v>
      </c>
      <c r="J51" s="87"/>
    </row>
    <row r="52" spans="1:19" ht="18" customHeight="1" x14ac:dyDescent="0.2">
      <c r="A52" s="151">
        <v>7</v>
      </c>
      <c r="B52" s="175" t="str">
        <f>'[1]Report_Daily Hrly Load Sheet '!$B$98</f>
        <v>SECI-Solar (LTA PURCHASE)</v>
      </c>
      <c r="C52" s="166"/>
      <c r="D52" s="88">
        <f>'[1]Report_Daily Hrly Load Sheet '!$AC$98/100</f>
        <v>1.1848749999999999</v>
      </c>
      <c r="E52" s="178"/>
      <c r="F52" s="152" t="str">
        <f>IF(I52=0,"",'[1]Report_Daily Hrly Load Sheet '!B105)</f>
        <v/>
      </c>
      <c r="G52" s="153"/>
      <c r="H52" s="78">
        <f>'[1]Report_Daily Hrly Load Sheet '!AB105/100</f>
        <v>0</v>
      </c>
      <c r="I52" s="41">
        <f>'[1]Report_Daily Hrly Load Sheet '!AC105/100</f>
        <v>0</v>
      </c>
      <c r="J52" s="87"/>
    </row>
    <row r="53" spans="1:19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187.2608657000001</v>
      </c>
      <c r="E53" s="178"/>
      <c r="F53" s="152"/>
      <c r="G53" s="153"/>
      <c r="H53" s="78"/>
      <c r="I53" s="41"/>
      <c r="J53" s="87"/>
    </row>
    <row r="54" spans="1:19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3.1419409999999997</v>
      </c>
      <c r="E54" s="178"/>
      <c r="F54" s="152" t="str">
        <f>'[1]Report_Daily Hrly Load Sheet '!B106</f>
        <v>Export  through G DAM</v>
      </c>
      <c r="G54" s="153"/>
      <c r="H54" s="78">
        <f>'[1]Report_Daily Hrly Load Sheet '!AB106/100</f>
        <v>0</v>
      </c>
      <c r="I54" s="41">
        <f>'[1]Report_Daily Hrly Load Sheet '!AC106/100</f>
        <v>0</v>
      </c>
      <c r="J54" s="87"/>
    </row>
    <row r="55" spans="1:19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15.0474</v>
      </c>
      <c r="E55" s="178"/>
      <c r="F55" s="152"/>
      <c r="G55" s="153"/>
      <c r="H55" s="78"/>
      <c r="I55" s="41"/>
      <c r="J55" s="179"/>
      <c r="K55" s="11" t="s">
        <v>83</v>
      </c>
    </row>
    <row r="56" spans="1:19" ht="19.5" customHeight="1" x14ac:dyDescent="0.2">
      <c r="A56" s="151">
        <v>11</v>
      </c>
      <c r="B56" s="152" t="s">
        <v>84</v>
      </c>
      <c r="C56" s="153"/>
      <c r="D56" s="81">
        <f>SUM(D46:D50,D52:D55)</f>
        <v>361.72666170000008</v>
      </c>
      <c r="E56" s="178"/>
      <c r="F56" s="152" t="s">
        <v>85</v>
      </c>
      <c r="G56" s="153"/>
      <c r="H56" s="78"/>
      <c r="I56" s="41"/>
      <c r="J56" s="179"/>
    </row>
    <row r="57" spans="1:19" ht="19.5" customHeight="1" x14ac:dyDescent="0.2">
      <c r="A57" s="151">
        <v>12</v>
      </c>
      <c r="B57" s="152" t="s">
        <v>86</v>
      </c>
      <c r="C57" s="153"/>
      <c r="D57" s="81">
        <f>[1]Report_GoHP!$AN$107</f>
        <v>120.69620805750002</v>
      </c>
      <c r="E57" s="178"/>
      <c r="F57" s="152" t="str">
        <f>IF(I57=0,"",'[1]Report_Daily Hrly Load Sheet '!B111)</f>
        <v/>
      </c>
      <c r="G57" s="153"/>
      <c r="H57" s="78">
        <f>'[1]Report_Daily Hrly Load Sheet '!AB111/100</f>
        <v>0</v>
      </c>
      <c r="I57" s="41">
        <f>'[1]Report_Daily Hrly Load Sheet '!AB111/100</f>
        <v>0</v>
      </c>
      <c r="J57" s="180"/>
      <c r="O57" s="92"/>
      <c r="S57" s="92">
        <f>SUM(I63:I70)</f>
        <v>0</v>
      </c>
    </row>
    <row r="58" spans="1:19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Rs.11.53</v>
      </c>
      <c r="C58" s="182"/>
      <c r="D58" s="88">
        <f>[1]Report_GoHP!$CP$101</f>
        <v>53.790674999999993</v>
      </c>
      <c r="E58" s="183"/>
      <c r="F58" s="152" t="str">
        <f>IF(I58=0,"",'[1]Report_Daily Hrly Load Sheet '!B112)</f>
        <v/>
      </c>
      <c r="G58" s="153"/>
      <c r="H58" s="78">
        <f>'[1]Report_Daily Hrly Load Sheet '!AB112/100</f>
        <v>0</v>
      </c>
      <c r="I58" s="41">
        <f>'[1]Report_Daily Hrly Load Sheet '!AB112/100</f>
        <v>0</v>
      </c>
      <c r="J58" s="179"/>
    </row>
    <row r="59" spans="1:19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65.838374999999985</v>
      </c>
      <c r="E59" s="183"/>
      <c r="F59" s="152" t="str">
        <f>'[1]Report_Daily Hrly Load Sheet '!B108</f>
        <v xml:space="preserve"> PANJAB  THROUGH APPCPL</v>
      </c>
      <c r="G59" s="153"/>
      <c r="H59" s="78">
        <f>'[1]Report_Daily Hrly Load Sheet '!AB108/100</f>
        <v>3</v>
      </c>
      <c r="I59" s="41">
        <f>'[1]Report_Daily Hrly Load Sheet '!AC108/100</f>
        <v>3</v>
      </c>
      <c r="J59" s="179"/>
      <c r="L59" s="184"/>
    </row>
    <row r="60" spans="1:19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7.2803249999999995</v>
      </c>
      <c r="E60" s="183"/>
      <c r="F60" s="152" t="str">
        <f>'[1]Report_Daily Hrly Load Sheet '!B109</f>
        <v>DELHI(Through BYPL)</v>
      </c>
      <c r="G60" s="153"/>
      <c r="H60" s="78">
        <f>'[1]Report_Daily Hrly Load Sheet '!AB109/100</f>
        <v>0</v>
      </c>
      <c r="I60" s="41">
        <f>'[1]Report_Daily Hrly Load Sheet '!AC109/100</f>
        <v>0</v>
      </c>
      <c r="J60" s="179"/>
    </row>
    <row r="61" spans="1:19" ht="39.6" customHeight="1" x14ac:dyDescent="0.2">
      <c r="A61" s="151">
        <v>16</v>
      </c>
      <c r="B61" s="152" t="s">
        <v>87</v>
      </c>
      <c r="C61" s="153"/>
      <c r="D61" s="81">
        <f>D57-D58-(D59-D60)</f>
        <v>8.3474830575000354</v>
      </c>
      <c r="E61" s="178"/>
      <c r="F61" s="152" t="str">
        <f>IF(I61=0,"",'[1]Report_Daily Hrly Load Sheet '!B107)</f>
        <v/>
      </c>
      <c r="G61" s="153"/>
      <c r="H61" s="78">
        <f>'[1]Report_Daily Hrly Load Sheet '!AB107/100</f>
        <v>0</v>
      </c>
      <c r="I61" s="41">
        <f>'[1]Report_Daily Hrly Load Sheet '!AC107/100</f>
        <v>0</v>
      </c>
      <c r="J61" s="179"/>
    </row>
    <row r="62" spans="1:19" ht="20.25" customHeight="1" x14ac:dyDescent="0.2">
      <c r="A62" s="151">
        <v>17</v>
      </c>
      <c r="B62" s="165" t="s">
        <v>88</v>
      </c>
      <c r="C62" s="166"/>
      <c r="D62" s="81">
        <f>[1]Report_GoHP!$AN$109</f>
        <v>8.3098249999999911</v>
      </c>
      <c r="E62" s="178"/>
      <c r="F62" s="187" t="s">
        <v>89</v>
      </c>
      <c r="G62" s="188"/>
      <c r="H62" s="78"/>
      <c r="I62" s="41"/>
      <c r="J62" s="179"/>
      <c r="L62" s="92"/>
      <c r="N62" s="11" t="s">
        <v>90</v>
      </c>
    </row>
    <row r="63" spans="1:19" ht="36.6" customHeight="1" x14ac:dyDescent="0.2">
      <c r="A63" s="151">
        <v>18</v>
      </c>
      <c r="B63" s="189" t="s">
        <v>91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-1.0000931840000011</v>
      </c>
      <c r="E63" s="192"/>
      <c r="F63" s="152" t="str">
        <f>IF(I63=0,"",'[1]Report_Daily Hrly Load Sheet '!B116)</f>
        <v/>
      </c>
      <c r="G63" s="153"/>
      <c r="H63" s="78">
        <f>'[1]Report_Daily Hrly Load Sheet '!AB116/100</f>
        <v>0</v>
      </c>
      <c r="I63" s="41">
        <f>'[1]Report_Daily Hrly Load Sheet '!AC116/100</f>
        <v>0</v>
      </c>
      <c r="J63" s="179"/>
      <c r="K63" s="11">
        <v>17</v>
      </c>
      <c r="L63" s="193" t="s">
        <v>92</v>
      </c>
    </row>
    <row r="64" spans="1:19" ht="20.25" customHeight="1" x14ac:dyDescent="0.2">
      <c r="A64" s="151">
        <v>19</v>
      </c>
      <c r="B64" s="194" t="s">
        <v>93</v>
      </c>
      <c r="C64" s="194"/>
      <c r="D64" s="88">
        <f>D56-D58</f>
        <v>307.93598670000006</v>
      </c>
      <c r="E64" s="178"/>
      <c r="F64" s="152" t="str">
        <f>IF(I64=0,"",'[1]Report_Daily Hrly Load Sheet '!B117)</f>
        <v/>
      </c>
      <c r="G64" s="153"/>
      <c r="H64" s="78">
        <f>'[1]Report_Daily Hrly Load Sheet '!AB117/100</f>
        <v>0</v>
      </c>
      <c r="I64" s="41">
        <f>'[1]Report_Daily Hrly Load Sheet '!AC117/100</f>
        <v>0</v>
      </c>
      <c r="J64" s="179"/>
    </row>
    <row r="65" spans="1:19" ht="35.25" customHeight="1" x14ac:dyDescent="0.2">
      <c r="A65" s="151">
        <v>20</v>
      </c>
      <c r="B65" s="195" t="s">
        <v>94</v>
      </c>
      <c r="C65" s="196" t="s">
        <v>70</v>
      </c>
      <c r="D65" s="197" t="s">
        <v>71</v>
      </c>
      <c r="E65" s="178"/>
      <c r="F65" s="152" t="str">
        <f>IF(I65=0,"",'[1]Report_Daily Hrly Load Sheet '!B118)</f>
        <v/>
      </c>
      <c r="G65" s="153"/>
      <c r="H65" s="78">
        <f>'[1]Report_Daily Hrly Load Sheet '!AB118/100</f>
        <v>0</v>
      </c>
      <c r="I65" s="41">
        <f>'[1]Report_Daily Hrly Load Sheet '!AC118/100</f>
        <v>0</v>
      </c>
      <c r="J65" s="179"/>
    </row>
    <row r="66" spans="1:19" ht="39.75" customHeight="1" x14ac:dyDescent="0.2">
      <c r="A66" s="151"/>
      <c r="B66" s="166" t="str">
        <f>'[1]Report_Daily Hrly Load Sheet '!$B$87</f>
        <v>Market Purchase  (OA Consumers)</v>
      </c>
      <c r="C66" s="78">
        <f>'[1]Report_Daily Hrly Load Sheet '!$AB$87/100</f>
        <v>0</v>
      </c>
      <c r="D66" s="84">
        <f>'[1]Report_Daily Hrly Load Sheet '!$AC$87/100</f>
        <v>0</v>
      </c>
      <c r="E66" s="178"/>
      <c r="F66" s="152" t="str">
        <f>IF(I66=0,"",'[1]Report_Daily Hrly Load Sheet '!B119)</f>
        <v/>
      </c>
      <c r="G66" s="153"/>
      <c r="H66" s="78">
        <f>'[1]Report_Daily Hrly Load Sheet '!AB119/100</f>
        <v>0</v>
      </c>
      <c r="I66" s="41">
        <f>'[1]Report_Daily Hrly Load Sheet '!AC119/100</f>
        <v>0</v>
      </c>
      <c r="J66" s="179"/>
      <c r="K66" s="198">
        <f>I71-155.701</f>
        <v>-141.476</v>
      </c>
    </row>
    <row r="67" spans="1:19" ht="47.25" customHeight="1" x14ac:dyDescent="0.25">
      <c r="A67" s="151"/>
      <c r="B67" s="166" t="str">
        <f>'[1]Report_Daily Hrly Load Sheet '!$B$88&amp;" @ "&amp;'[1]Form-6_ImportExport'!AF7</f>
        <v>HPSEBL Import Through IEX  @ 6.97</v>
      </c>
      <c r="C67" s="78">
        <f>'[1]Report_Daily Hrly Load Sheet '!$AB$88/100</f>
        <v>16.225525000000001</v>
      </c>
      <c r="D67" s="84">
        <f>'[1]Report_Daily Hrly Load Sheet '!$AC$88/100</f>
        <v>15.685215017499999</v>
      </c>
      <c r="E67" s="178"/>
      <c r="F67" s="152" t="str">
        <f>IF(I67=0,"",'[1]Report_Daily Hrly Load Sheet '!B120)</f>
        <v/>
      </c>
      <c r="G67" s="153"/>
      <c r="H67" s="78">
        <f>'[1]Report_Daily Hrly Load Sheet '!AB120/100</f>
        <v>0</v>
      </c>
      <c r="I67" s="41">
        <f>'[1]Report_Daily Hrly Load Sheet '!AC120/100</f>
        <v>0</v>
      </c>
      <c r="J67" s="199"/>
    </row>
    <row r="68" spans="1:19" ht="29.45" customHeight="1" x14ac:dyDescent="0.2">
      <c r="A68" s="151"/>
      <c r="B68" s="166" t="str">
        <f>'[1]Report_Daily Hrly Load Sheet '!B89</f>
        <v>Import through RTM IEX</v>
      </c>
      <c r="C68" s="78">
        <f>'[1]Report_Daily Hrly Load Sheet '!AB89/100</f>
        <v>20.55</v>
      </c>
      <c r="D68" s="84">
        <f>'[1]Report_Daily Hrly Load Sheet '!AC89/100</f>
        <v>19.865684999999999</v>
      </c>
      <c r="E68" s="178"/>
      <c r="F68" s="152" t="str">
        <f>IF(I68=0,"",'[1]Report_Daily Hrly Load Sheet '!B121)</f>
        <v/>
      </c>
      <c r="G68" s="153"/>
      <c r="H68" s="78">
        <f>'[1]Report_Daily Hrly Load Sheet '!AB121/100</f>
        <v>0</v>
      </c>
      <c r="I68" s="41">
        <f>'[1]Report_Daily Hrly Load Sheet '!AC121/100</f>
        <v>0</v>
      </c>
      <c r="J68" s="200"/>
    </row>
    <row r="69" spans="1:19" ht="29.45" customHeight="1" x14ac:dyDescent="0.2">
      <c r="A69" s="151"/>
      <c r="B69" s="166" t="str">
        <f>'[1]Report_Daily Hrly Load Sheet '!B90</f>
        <v xml:space="preserve">G- DAM </v>
      </c>
      <c r="C69" s="78">
        <f>'[1]Report_Daily Hrly Load Sheet '!AB90/100</f>
        <v>0</v>
      </c>
      <c r="D69" s="84">
        <f>'[1]Report_Daily Hrly Load Sheet '!AC90/100</f>
        <v>0</v>
      </c>
      <c r="E69" s="178"/>
      <c r="F69" s="152" t="str">
        <f>IF(I69=0,"",'[1]Report_Daily Hrly Load Sheet '!B122)</f>
        <v/>
      </c>
      <c r="G69" s="153"/>
      <c r="H69" s="78">
        <f>'[1]Report_Daily Hrly Load Sheet '!AB122/100</f>
        <v>0</v>
      </c>
      <c r="I69" s="41">
        <f>'[1]Report_Daily Hrly Load Sheet '!AC122/100</f>
        <v>0</v>
      </c>
      <c r="J69" s="200"/>
    </row>
    <row r="70" spans="1:19" ht="40.15" customHeight="1" x14ac:dyDescent="0.2">
      <c r="A70" s="151"/>
      <c r="B70" s="166" t="str">
        <f>'[1]Report_Daily Hrly Load Sheet '!B91</f>
        <v>MANIKARAN BRPL NR/2021/88246/F</v>
      </c>
      <c r="C70" s="78">
        <f>'[1]Report_Daily Hrly Load Sheet '!AB91/100</f>
        <v>0</v>
      </c>
      <c r="D70" s="84">
        <f>'[1]Report_Daily Hrly Load Sheet '!AC91/100</f>
        <v>0</v>
      </c>
      <c r="E70" s="178"/>
      <c r="F70" s="152" t="str">
        <f>IF(I70=0,"",'[1]Report_Daily Hrly Load Sheet '!B123)</f>
        <v/>
      </c>
      <c r="G70" s="153"/>
      <c r="H70" s="78">
        <f>'[1]Report_Daily Hrly Load Sheet '!AB123/100</f>
        <v>0</v>
      </c>
      <c r="I70" s="41">
        <f>'[1]Report_Daily Hrly Load Sheet '!AC123/100</f>
        <v>0</v>
      </c>
      <c r="J70" s="200"/>
      <c r="K70" s="201" t="s">
        <v>95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'!B92</f>
        <v>PTC TO PCKL</v>
      </c>
      <c r="C71" s="78">
        <f>'[1]Report_Daily Hrly Load Sheet '!AB92/100</f>
        <v>0</v>
      </c>
      <c r="D71" s="84">
        <f>'[1]Report_Daily Hrly Load Sheet '!AC92/100</f>
        <v>0</v>
      </c>
      <c r="E71" s="202">
        <v>22</v>
      </c>
      <c r="F71" s="203" t="s">
        <v>96</v>
      </c>
      <c r="G71" s="203"/>
      <c r="H71" s="204">
        <f>SUM(H47:H49,H52:H70)</f>
        <v>14.225000000000001</v>
      </c>
      <c r="I71" s="205">
        <f>SUM(I47:I49,I52:I70)</f>
        <v>14.225000000000001</v>
      </c>
      <c r="J71" s="200"/>
      <c r="K71" s="206" t="s">
        <v>97</v>
      </c>
      <c r="L71" s="206" t="s">
        <v>98</v>
      </c>
      <c r="M71" s="206" t="s">
        <v>99</v>
      </c>
      <c r="N71" s="206" t="s">
        <v>100</v>
      </c>
      <c r="O71" s="207" t="s">
        <v>101</v>
      </c>
      <c r="P71" s="207" t="s">
        <v>98</v>
      </c>
      <c r="Q71" s="207" t="s">
        <v>99</v>
      </c>
      <c r="R71" s="207" t="s">
        <v>100</v>
      </c>
      <c r="S71" s="208" t="s">
        <v>102</v>
      </c>
    </row>
    <row r="72" spans="1:19" ht="24.75" customHeight="1" x14ac:dyDescent="0.2">
      <c r="A72" s="151"/>
      <c r="B72" s="166" t="str">
        <f>'[1]Report_Daily Hrly Load Sheet '!B93</f>
        <v xml:space="preserve">REFEX THROUGH TAMILNADU </v>
      </c>
      <c r="C72" s="78">
        <f>'[1]Report_Daily Hrly Load Sheet '!AB93/100</f>
        <v>0</v>
      </c>
      <c r="D72" s="84">
        <f>'[1]Report_Daily Hrly Load Sheet '!AC93/100</f>
        <v>0</v>
      </c>
      <c r="E72" s="202">
        <v>23</v>
      </c>
      <c r="F72" s="209" t="s">
        <v>103</v>
      </c>
      <c r="G72" s="209"/>
      <c r="H72" s="209"/>
      <c r="I72" s="210">
        <f>D64+D83-I71</f>
        <v>329.26188671750003</v>
      </c>
      <c r="J72" s="211"/>
      <c r="K72" s="206">
        <f>[1]Report_Actual_RTD!BC102</f>
        <v>49.81</v>
      </c>
      <c r="L72" s="206" t="str">
        <f>MID([1]Report_Actual_RTD!BA102,7,7)</f>
        <v>19.30</v>
      </c>
      <c r="M72" s="206">
        <f>[1]Report_Actual_RTD!BD102</f>
        <v>0</v>
      </c>
      <c r="N72" s="206">
        <f>[1]Report_Actual_RTD!BF102</f>
        <v>48</v>
      </c>
      <c r="O72" s="207">
        <f>[1]Report_Actual_RTD!BG102</f>
        <v>50.08</v>
      </c>
      <c r="P72" s="207" t="str">
        <f>MID([1]Report_Actual_RTD!BA101,7,7)</f>
        <v>16.15</v>
      </c>
      <c r="Q72" s="207">
        <f>[1]Report_Actual_RTD!BH102</f>
        <v>34</v>
      </c>
      <c r="R72" s="207">
        <f>[1]Report_Actual_RTD!BJ102</f>
        <v>0</v>
      </c>
      <c r="S72" s="208">
        <f>I78</f>
        <v>49.986041666666665</v>
      </c>
    </row>
    <row r="73" spans="1:19" ht="24.75" customHeight="1" x14ac:dyDescent="0.2">
      <c r="A73" s="151"/>
      <c r="B73" s="166" t="str">
        <f>'[1]Report_Daily Hrly Load Sheet '!B94</f>
        <v>TPTCL THROUGH DBPL</v>
      </c>
      <c r="C73" s="78">
        <f>'[1]Report_Daily Hrly Load Sheet '!AB94/100</f>
        <v>0</v>
      </c>
      <c r="D73" s="84">
        <f>'[1]Report_Daily Hrly Load Sheet '!AC94/100</f>
        <v>0</v>
      </c>
      <c r="E73" s="202">
        <v>24</v>
      </c>
      <c r="F73" s="209" t="s">
        <v>104</v>
      </c>
      <c r="G73" s="209"/>
      <c r="H73" s="209"/>
      <c r="I73" s="210">
        <f>[1]Report_Actual_RTD!$E$101</f>
        <v>331.78750000000002</v>
      </c>
      <c r="J73" s="211"/>
    </row>
    <row r="74" spans="1:19" ht="24.75" customHeight="1" x14ac:dyDescent="0.2">
      <c r="A74" s="151"/>
      <c r="B74" s="166" t="str">
        <f>'[1]Report_Daily Hrly Load Sheet '!B95</f>
        <v>KEIPL THROUGH BYPL</v>
      </c>
      <c r="C74" s="78">
        <f>'[1]Report_Daily Hrly Load Sheet '!AB95/100</f>
        <v>0</v>
      </c>
      <c r="D74" s="84">
        <f>'[1]Report_Daily Hrly Load Sheet '!AC95/100</f>
        <v>0</v>
      </c>
      <c r="E74" s="202">
        <v>25</v>
      </c>
      <c r="F74" s="209" t="s">
        <v>105</v>
      </c>
      <c r="G74" s="209"/>
      <c r="H74" s="209"/>
      <c r="I74" s="41">
        <f>I72-I73</f>
        <v>-2.5256132824999895</v>
      </c>
    </row>
    <row r="75" spans="1:19" ht="24.75" customHeight="1" x14ac:dyDescent="0.2">
      <c r="A75" s="151"/>
      <c r="B75" s="166" t="str">
        <f>'[1]Report_Daily Hrly Load Sheet '!B96</f>
        <v>IEXL</v>
      </c>
      <c r="C75" s="78">
        <f>'[1]Report_Daily Hrly Load Sheet '!AB96/100</f>
        <v>0</v>
      </c>
      <c r="D75" s="84">
        <f>'[1]Report_Daily Hrly Load Sheet '!AC96/100</f>
        <v>0</v>
      </c>
      <c r="E75" s="202">
        <v>26</v>
      </c>
      <c r="F75" s="209" t="s">
        <v>106</v>
      </c>
      <c r="G75" s="209"/>
      <c r="H75" s="209"/>
      <c r="I75" s="41" t="str">
        <f>ROUND([1]Report_Actual_RTD!Q106,2)&amp;" , "&amp;ROUND([1]Report_Actual_RTD!R106,2) &amp;" &amp; "&amp;ROUND([1]Report_Actual_RTD!AJ101,2)</f>
        <v>7.8 , 7.34 &amp; 8.46</v>
      </c>
      <c r="J75" s="212"/>
      <c r="N75" s="11" t="s">
        <v>107</v>
      </c>
      <c r="O75" s="193" t="s">
        <v>108</v>
      </c>
      <c r="P75" s="193"/>
    </row>
    <row r="76" spans="1:19" ht="21" customHeight="1" x14ac:dyDescent="0.2">
      <c r="A76" s="151"/>
      <c r="B76" s="166" t="str">
        <f>'[1]Report_Daily Hrly Load Sheet '!B97</f>
        <v>NVVNL THROGH RPREL</v>
      </c>
      <c r="C76" s="78">
        <f>'[1]Report_Daily Hrly Load Sheet '!AB97/100</f>
        <v>0</v>
      </c>
      <c r="D76" s="84">
        <f>'[1]Report_Daily Hrly Load Sheet '!AC97/100</f>
        <v>0</v>
      </c>
      <c r="E76" s="202">
        <v>27</v>
      </c>
      <c r="F76" s="209" t="s">
        <v>109</v>
      </c>
      <c r="G76" s="209"/>
      <c r="H76" s="209"/>
      <c r="I76" s="210">
        <f>'[1]Report_Daily Hrly Load Sheet '!$AB$72/100</f>
        <v>0</v>
      </c>
      <c r="J76" s="212"/>
      <c r="N76" s="11" t="s">
        <v>110</v>
      </c>
      <c r="O76" s="193" t="s">
        <v>111</v>
      </c>
      <c r="P76" s="193"/>
    </row>
    <row r="77" spans="1:19" ht="27" customHeight="1" x14ac:dyDescent="0.2">
      <c r="A77" s="151"/>
      <c r="B77" s="166" t="str">
        <f>'[1]Report_Daily Hrly Load Sheet '!B99</f>
        <v/>
      </c>
      <c r="C77" s="78">
        <f>'[1]Report_Daily Hrly Load Sheet '!AB99/100</f>
        <v>0</v>
      </c>
      <c r="D77" s="78">
        <f>'[1]Report_Daily Hrly Load Sheet '!AC99/100</f>
        <v>0</v>
      </c>
      <c r="E77" s="202">
        <v>28</v>
      </c>
      <c r="F77" s="209" t="s">
        <v>112</v>
      </c>
      <c r="G77" s="209"/>
      <c r="H77" s="209"/>
      <c r="I77" s="41">
        <f>I73+I76</f>
        <v>331.78750000000002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16.15 Hrs, Min.Freq. 49.81 at 19.30 Hrs)</v>
      </c>
      <c r="G78" s="213"/>
      <c r="H78" s="153"/>
      <c r="I78" s="41">
        <f>[1]Report_Actual_RTD!$C$101</f>
        <v>49.986041666666665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09.45 Hrs.) </v>
      </c>
      <c r="G79" s="209"/>
      <c r="H79" s="209"/>
      <c r="I79" s="215">
        <f>[1]Report_Actual_RTD!$B$104</f>
        <v>1637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03.45 Hrs.) </v>
      </c>
      <c r="G80" s="209"/>
      <c r="H80" s="209"/>
      <c r="I80" s="215">
        <f>[1]Report_Actual_RTD!$B$106</f>
        <v>1123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113</v>
      </c>
      <c r="G81" s="152" t="s">
        <v>114</v>
      </c>
      <c r="H81" s="213"/>
      <c r="I81" s="41">
        <f>'[1]Surrendered Energy'!BD105</f>
        <v>1.58928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115</v>
      </c>
      <c r="C83" s="196">
        <f>SUM(C66:C82)</f>
        <v>36.775525000000002</v>
      </c>
      <c r="D83" s="224">
        <f>SUM(D66:D82)</f>
        <v>35.550900017499998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13.46 Lacs,  Avg. Rate: 8.56)</v>
      </c>
      <c r="H83" s="228"/>
      <c r="I83" s="170">
        <f>I81+I82</f>
        <v>1.58928</v>
      </c>
      <c r="J83" s="222"/>
    </row>
    <row r="84" spans="1:19" ht="23.45" customHeight="1" thickBot="1" x14ac:dyDescent="0.3">
      <c r="A84" s="151">
        <v>22</v>
      </c>
      <c r="B84" s="223" t="s">
        <v>116</v>
      </c>
      <c r="C84" s="196"/>
      <c r="D84" s="224">
        <f>'[1]Form-4B URS_booked'!BC105</f>
        <v>15.980029390000002</v>
      </c>
      <c r="E84" s="229"/>
      <c r="F84" s="230" t="s">
        <v>117</v>
      </c>
      <c r="G84" s="231"/>
      <c r="H84" s="231"/>
      <c r="I84" s="232">
        <f>'[1]Form-1_AnticipatedVsActual_BI'!I77</f>
        <v>218.30328</v>
      </c>
      <c r="J84" s="222"/>
    </row>
    <row r="85" spans="1:19" ht="22.9" customHeight="1" x14ac:dyDescent="0.25">
      <c r="A85" s="151">
        <v>23</v>
      </c>
      <c r="B85" s="223" t="s">
        <v>118</v>
      </c>
      <c r="C85" s="196"/>
      <c r="D85" s="224">
        <f>D64-D84</f>
        <v>291.95595731000003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119</v>
      </c>
      <c r="B86" s="237" t="s">
        <v>120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121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122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123</v>
      </c>
      <c r="C89" s="251"/>
      <c r="D89" s="251"/>
      <c r="E89" s="251"/>
      <c r="F89" s="253"/>
      <c r="G89" s="253"/>
      <c r="H89" s="254" t="s">
        <v>124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125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126</v>
      </c>
      <c r="C112" s="285">
        <f>SUM(D46:D50)</f>
        <v>155.09157999999999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127</v>
      </c>
      <c r="C113" s="290">
        <f>D53</f>
        <v>187.2608657000001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128</v>
      </c>
      <c r="C114" s="290">
        <f>D55</f>
        <v>15.0474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129</v>
      </c>
      <c r="C115" s="290">
        <f>D58</f>
        <v>53.790674999999993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130</v>
      </c>
      <c r="C116" s="290">
        <f>D63</f>
        <v>-1.0000931840000011</v>
      </c>
      <c r="D116" s="291"/>
      <c r="F116" s="91"/>
      <c r="G116" s="91"/>
      <c r="H116" s="91"/>
      <c r="I116" s="11"/>
    </row>
    <row r="117" spans="1:10" x14ac:dyDescent="0.2">
      <c r="A117" s="293" t="s">
        <v>131</v>
      </c>
      <c r="B117" s="294" t="s">
        <v>132</v>
      </c>
      <c r="C117" s="295"/>
      <c r="D117" s="296">
        <f>I74</f>
        <v>-2.5256132824999895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133</v>
      </c>
      <c r="C120" s="298" t="s">
        <v>134</v>
      </c>
      <c r="D120" s="297" t="s">
        <v>135</v>
      </c>
      <c r="E120" s="297" t="s">
        <v>136</v>
      </c>
    </row>
    <row r="121" spans="1:10" x14ac:dyDescent="0.25">
      <c r="A121" s="11"/>
      <c r="B121" s="299">
        <f>D46+D47+D49+D50</f>
        <v>144.58197999999999</v>
      </c>
      <c r="C121" s="299">
        <f>$I$73</f>
        <v>331.78750000000002</v>
      </c>
      <c r="D121" s="300">
        <f>$I$79</f>
        <v>1637</v>
      </c>
      <c r="E121" s="299">
        <f>SUM(I58:I63)</f>
        <v>3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2022-05-06T20:02:07Z</dcterms:created>
  <dcterms:modified xsi:type="dcterms:W3CDTF">2022-05-06T20:02:15Z</dcterms:modified>
</cp:coreProperties>
</file>