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1052022\"/>
    </mc:Choice>
  </mc:AlternateContent>
  <xr:revisionPtr revIDLastSave="0" documentId="8_{7706577A-9682-4EB4-BB9A-BCD943187AAC}" xr6:coauthVersionLast="36" xr6:coauthVersionMax="36" xr10:uidLastSave="{00000000-0000-0000-0000-000000000000}"/>
  <bookViews>
    <workbookView xWindow="0" yWindow="0" windowWidth="28800" windowHeight="11625" xr2:uid="{6F40565B-7DC3-47BA-A9B9-B90B9E893B1A}"/>
  </bookViews>
  <sheets>
    <sheet name="State vs Con MAY 2022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2" i="1" l="1"/>
  <c r="R62" i="1"/>
  <c r="N62" i="1"/>
  <c r="Q62" i="1" s="1"/>
  <c r="M62" i="1"/>
  <c r="P62" i="1" s="1"/>
  <c r="L62" i="1"/>
  <c r="K62" i="1"/>
  <c r="J62" i="1"/>
  <c r="I62" i="1"/>
  <c r="O62" i="1" s="1"/>
  <c r="F62" i="1"/>
  <c r="E62" i="1"/>
  <c r="G62" i="1" s="1"/>
  <c r="D62" i="1"/>
  <c r="C62" i="1"/>
  <c r="B62" i="1"/>
  <c r="S61" i="1"/>
  <c r="R61" i="1"/>
  <c r="O61" i="1"/>
  <c r="N61" i="1"/>
  <c r="Q61" i="1" s="1"/>
  <c r="M61" i="1"/>
  <c r="L61" i="1"/>
  <c r="K61" i="1"/>
  <c r="J61" i="1"/>
  <c r="P61" i="1" s="1"/>
  <c r="I61" i="1"/>
  <c r="G61" i="1"/>
  <c r="F61" i="1"/>
  <c r="E61" i="1"/>
  <c r="D61" i="1"/>
  <c r="C61" i="1"/>
  <c r="B61" i="1"/>
  <c r="N60" i="1"/>
  <c r="Q60" i="1" s="1"/>
  <c r="M60" i="1"/>
  <c r="P63" i="1" s="1"/>
  <c r="L60" i="1"/>
  <c r="O63" i="1" s="1"/>
  <c r="K60" i="1"/>
  <c r="J60" i="1"/>
  <c r="I60" i="1"/>
  <c r="I7" i="1" s="1"/>
  <c r="F60" i="1"/>
  <c r="E60" i="1"/>
  <c r="G60" i="1" s="1"/>
  <c r="D60" i="1"/>
  <c r="F63" i="1" s="1"/>
  <c r="C60" i="1"/>
  <c r="B60" i="1"/>
  <c r="S59" i="1"/>
  <c r="R59" i="1"/>
  <c r="R7" i="1" s="1"/>
  <c r="O59" i="1"/>
  <c r="N59" i="1"/>
  <c r="Q59" i="1" s="1"/>
  <c r="M59" i="1"/>
  <c r="L59" i="1"/>
  <c r="K59" i="1"/>
  <c r="J59" i="1"/>
  <c r="P59" i="1" s="1"/>
  <c r="I59" i="1"/>
  <c r="G59" i="1"/>
  <c r="F59" i="1"/>
  <c r="E59" i="1"/>
  <c r="D59" i="1"/>
  <c r="C59" i="1"/>
  <c r="B59" i="1"/>
  <c r="Q58" i="1"/>
  <c r="P58" i="1"/>
  <c r="O58" i="1"/>
  <c r="G58" i="1"/>
  <c r="F58" i="1"/>
  <c r="Q57" i="1"/>
  <c r="P57" i="1"/>
  <c r="O57" i="1"/>
  <c r="G57" i="1"/>
  <c r="F57" i="1"/>
  <c r="Q56" i="1"/>
  <c r="P56" i="1"/>
  <c r="O56" i="1"/>
  <c r="G56" i="1"/>
  <c r="F56" i="1"/>
  <c r="Q54" i="1"/>
  <c r="P54" i="1"/>
  <c r="O54" i="1"/>
  <c r="G54" i="1"/>
  <c r="F54" i="1"/>
  <c r="Q53" i="1"/>
  <c r="P53" i="1"/>
  <c r="O53" i="1"/>
  <c r="G53" i="1"/>
  <c r="F53" i="1"/>
  <c r="Q52" i="1"/>
  <c r="P52" i="1"/>
  <c r="O52" i="1"/>
  <c r="G52" i="1"/>
  <c r="F52" i="1"/>
  <c r="Q51" i="1"/>
  <c r="P51" i="1"/>
  <c r="O51" i="1"/>
  <c r="G51" i="1"/>
  <c r="F51" i="1"/>
  <c r="Q50" i="1"/>
  <c r="P50" i="1"/>
  <c r="O50" i="1"/>
  <c r="G50" i="1"/>
  <c r="F50" i="1"/>
  <c r="Q49" i="1"/>
  <c r="P49" i="1"/>
  <c r="O49" i="1"/>
  <c r="G49" i="1"/>
  <c r="F49" i="1"/>
  <c r="Q48" i="1"/>
  <c r="P48" i="1"/>
  <c r="O48" i="1"/>
  <c r="G48" i="1"/>
  <c r="F48" i="1"/>
  <c r="Q47" i="1"/>
  <c r="P47" i="1"/>
  <c r="O47" i="1"/>
  <c r="G47" i="1"/>
  <c r="F47" i="1"/>
  <c r="Q46" i="1"/>
  <c r="P46" i="1"/>
  <c r="O46" i="1"/>
  <c r="G46" i="1"/>
  <c r="F46" i="1"/>
  <c r="Q45" i="1"/>
  <c r="P45" i="1"/>
  <c r="O45" i="1"/>
  <c r="G45" i="1"/>
  <c r="F45" i="1"/>
  <c r="Q44" i="1"/>
  <c r="P44" i="1"/>
  <c r="O44" i="1"/>
  <c r="G44" i="1"/>
  <c r="F44" i="1"/>
  <c r="Q43" i="1"/>
  <c r="P43" i="1"/>
  <c r="O43" i="1"/>
  <c r="G43" i="1"/>
  <c r="F43" i="1"/>
  <c r="Q42" i="1"/>
  <c r="P42" i="1"/>
  <c r="O42" i="1"/>
  <c r="G42" i="1"/>
  <c r="F42" i="1"/>
  <c r="Q41" i="1"/>
  <c r="P41" i="1"/>
  <c r="O41" i="1"/>
  <c r="G41" i="1"/>
  <c r="F41" i="1"/>
  <c r="Q40" i="1"/>
  <c r="P40" i="1"/>
  <c r="O40" i="1"/>
  <c r="G40" i="1"/>
  <c r="F40" i="1"/>
  <c r="Q39" i="1"/>
  <c r="P39" i="1"/>
  <c r="O39" i="1"/>
  <c r="G39" i="1"/>
  <c r="F39" i="1"/>
  <c r="Q38" i="1"/>
  <c r="P38" i="1"/>
  <c r="O38" i="1"/>
  <c r="G38" i="1"/>
  <c r="F38" i="1"/>
  <c r="Q37" i="1"/>
  <c r="P37" i="1"/>
  <c r="O37" i="1"/>
  <c r="G37" i="1"/>
  <c r="F37" i="1"/>
  <c r="Q36" i="1"/>
  <c r="P36" i="1"/>
  <c r="O36" i="1"/>
  <c r="G36" i="1"/>
  <c r="F36" i="1"/>
  <c r="Q35" i="1"/>
  <c r="P35" i="1"/>
  <c r="O35" i="1"/>
  <c r="G35" i="1"/>
  <c r="F35" i="1"/>
  <c r="Q34" i="1"/>
  <c r="P34" i="1"/>
  <c r="O34" i="1"/>
  <c r="G34" i="1"/>
  <c r="F34" i="1"/>
  <c r="Q33" i="1"/>
  <c r="P33" i="1"/>
  <c r="O33" i="1"/>
  <c r="G33" i="1"/>
  <c r="F33" i="1"/>
  <c r="Q32" i="1"/>
  <c r="P32" i="1"/>
  <c r="O32" i="1"/>
  <c r="G32" i="1"/>
  <c r="F32" i="1"/>
  <c r="Q31" i="1"/>
  <c r="P31" i="1"/>
  <c r="O31" i="1"/>
  <c r="G31" i="1"/>
  <c r="F31" i="1"/>
  <c r="Q30" i="1"/>
  <c r="P30" i="1"/>
  <c r="O30" i="1"/>
  <c r="G30" i="1"/>
  <c r="F30" i="1"/>
  <c r="Q29" i="1"/>
  <c r="P29" i="1"/>
  <c r="O29" i="1"/>
  <c r="G29" i="1"/>
  <c r="F29" i="1"/>
  <c r="Q28" i="1"/>
  <c r="P28" i="1"/>
  <c r="O28" i="1"/>
  <c r="G28" i="1"/>
  <c r="F28" i="1"/>
  <c r="Q27" i="1"/>
  <c r="P27" i="1"/>
  <c r="O27" i="1"/>
  <c r="G27" i="1"/>
  <c r="F27" i="1"/>
  <c r="Q22" i="1"/>
  <c r="K21" i="1"/>
  <c r="B21" i="1"/>
  <c r="J20" i="1"/>
  <c r="K19" i="1"/>
  <c r="B19" i="1"/>
  <c r="J18" i="1"/>
  <c r="S17" i="1"/>
  <c r="R17" i="1"/>
  <c r="Q17" i="1"/>
  <c r="P17" i="1"/>
  <c r="O17" i="1"/>
  <c r="G17" i="1"/>
  <c r="F17" i="1"/>
  <c r="S16" i="1"/>
  <c r="R16" i="1"/>
  <c r="Q16" i="1"/>
  <c r="P16" i="1"/>
  <c r="O16" i="1"/>
  <c r="G16" i="1"/>
  <c r="F16" i="1"/>
  <c r="S15" i="1"/>
  <c r="R15" i="1"/>
  <c r="Q15" i="1"/>
  <c r="P15" i="1"/>
  <c r="O15" i="1"/>
  <c r="G15" i="1"/>
  <c r="F15" i="1"/>
  <c r="S14" i="1"/>
  <c r="R14" i="1"/>
  <c r="Q14" i="1"/>
  <c r="P14" i="1"/>
  <c r="O14" i="1"/>
  <c r="G14" i="1"/>
  <c r="F14" i="1"/>
  <c r="S13" i="1"/>
  <c r="R13" i="1"/>
  <c r="Q13" i="1"/>
  <c r="P13" i="1"/>
  <c r="O13" i="1"/>
  <c r="G13" i="1"/>
  <c r="F13" i="1"/>
  <c r="S12" i="1"/>
  <c r="R12" i="1"/>
  <c r="Q12" i="1"/>
  <c r="P12" i="1"/>
  <c r="O12" i="1"/>
  <c r="G12" i="1"/>
  <c r="F12" i="1"/>
  <c r="S11" i="1"/>
  <c r="R11" i="1"/>
  <c r="Q11" i="1"/>
  <c r="P11" i="1"/>
  <c r="O11" i="1"/>
  <c r="G11" i="1"/>
  <c r="F11" i="1"/>
  <c r="S10" i="1"/>
  <c r="S21" i="1" s="1"/>
  <c r="R10" i="1"/>
  <c r="Q10" i="1"/>
  <c r="P10" i="1"/>
  <c r="O10" i="1"/>
  <c r="G10" i="1"/>
  <c r="F10" i="1"/>
  <c r="Q9" i="1"/>
  <c r="P9" i="1"/>
  <c r="O9" i="1"/>
  <c r="G9" i="1"/>
  <c r="F9" i="1"/>
  <c r="Q8" i="1"/>
  <c r="P8" i="1"/>
  <c r="O8" i="1"/>
  <c r="G8" i="1"/>
  <c r="F8" i="1"/>
  <c r="S7" i="1"/>
  <c r="S20" i="1" s="1"/>
  <c r="N7" i="1"/>
  <c r="N21" i="1" s="1"/>
  <c r="M7" i="1"/>
  <c r="M21" i="1" s="1"/>
  <c r="L7" i="1"/>
  <c r="L20" i="1" s="1"/>
  <c r="K7" i="1"/>
  <c r="Q7" i="1" s="1"/>
  <c r="Q21" i="1" s="1"/>
  <c r="J7" i="1"/>
  <c r="J21" i="1" s="1"/>
  <c r="E7" i="1"/>
  <c r="E21" i="1" s="1"/>
  <c r="D7" i="1"/>
  <c r="D18" i="1" s="1"/>
  <c r="C7" i="1"/>
  <c r="C20" i="1" s="1"/>
  <c r="B7" i="1"/>
  <c r="B20" i="1" s="1"/>
  <c r="Q6" i="1"/>
  <c r="P6" i="1"/>
  <c r="O6" i="1"/>
  <c r="G6" i="1"/>
  <c r="F6" i="1"/>
  <c r="O20" i="1" l="1"/>
  <c r="P21" i="1"/>
  <c r="I19" i="1"/>
  <c r="I18" i="1"/>
  <c r="I20" i="1"/>
  <c r="I21" i="1"/>
  <c r="F21" i="1"/>
  <c r="R18" i="1"/>
  <c r="R21" i="1"/>
  <c r="R20" i="1"/>
  <c r="O60" i="1"/>
  <c r="B18" i="1"/>
  <c r="F18" i="1" s="1"/>
  <c r="K18" i="1"/>
  <c r="S18" i="1"/>
  <c r="J19" i="1"/>
  <c r="K20" i="1"/>
  <c r="P60" i="1"/>
  <c r="L18" i="1"/>
  <c r="O18" i="1" s="1"/>
  <c r="P7" i="1"/>
  <c r="C19" i="1"/>
  <c r="L19" i="1"/>
  <c r="D20" i="1"/>
  <c r="F20" i="1" s="1"/>
  <c r="M20" i="1"/>
  <c r="P20" i="1" s="1"/>
  <c r="C21" i="1"/>
  <c r="L21" i="1"/>
  <c r="O21" i="1" s="1"/>
  <c r="O7" i="1"/>
  <c r="C18" i="1"/>
  <c r="G7" i="1"/>
  <c r="G21" i="1" s="1"/>
  <c r="M18" i="1"/>
  <c r="P18" i="1" s="1"/>
  <c r="E18" i="1"/>
  <c r="G18" i="1" s="1"/>
  <c r="N18" i="1"/>
  <c r="Q18" i="1" s="1"/>
  <c r="D19" i="1"/>
  <c r="M19" i="1"/>
  <c r="E20" i="1"/>
  <c r="G20" i="1" s="1"/>
  <c r="N20" i="1"/>
  <c r="D21" i="1"/>
  <c r="F7" i="1"/>
  <c r="E19" i="1"/>
  <c r="N19" i="1"/>
  <c r="Q19" i="1" s="1"/>
  <c r="O19" i="1" l="1"/>
  <c r="O22" i="1"/>
  <c r="F19" i="1"/>
  <c r="F22" i="1"/>
  <c r="G22" i="1"/>
  <c r="G19" i="1"/>
  <c r="Q20" i="1"/>
  <c r="P22" i="1"/>
  <c r="P19" i="1"/>
</calcChain>
</file>

<file path=xl/sharedStrings.xml><?xml version="1.0" encoding="utf-8"?>
<sst xmlns="http://schemas.openxmlformats.org/spreadsheetml/2006/main" count="115" uniqueCount="83">
  <si>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</si>
  <si>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</si>
  <si>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</si>
  <si>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</si>
  <si>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</si>
  <si>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</si>
  <si>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2021-22</t>
  </si>
  <si>
    <t>2022-23</t>
  </si>
  <si>
    <t>% Rise/Fall</t>
  </si>
  <si>
    <t xml:space="preserve">2022-23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</si>
  <si>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</si>
  <si>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</si>
  <si>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</si>
  <si>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</si>
  <si>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</si>
  <si>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</si>
  <si>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</si>
  <si>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</si>
  <si>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</si>
  <si>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</si>
  <si>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</si>
  <si>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</si>
  <si>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</si>
  <si>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</si>
  <si>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</si>
  <si>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</si>
  <si>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</si>
  <si>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</si>
  <si>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</si>
  <si>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</si>
  <si>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</si>
  <si>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</si>
  <si>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</si>
  <si>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</si>
  <si>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</si>
  <si>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 xml:space="preserve">Total </t>
  </si>
  <si>
    <t>Min.</t>
  </si>
  <si>
    <t>Max.</t>
  </si>
  <si>
    <t>Overall % Rise/ Fall</t>
  </si>
  <si>
    <t>Comparison of april  Month</t>
  </si>
  <si>
    <t xml:space="preserve">State (as a Whole) </t>
  </si>
  <si>
    <t>IEX Avg. Rate (Rs.)</t>
  </si>
  <si>
    <t>Peak Demand
(in MW)</t>
  </si>
  <si>
    <t xml:space="preserve">Energy Met </t>
  </si>
  <si>
    <t>Total Demand
 (in MU)</t>
  </si>
  <si>
    <t xml:space="preserve">IND      </t>
  </si>
  <si>
    <t xml:space="preserve">Peak  </t>
  </si>
  <si>
    <t>1st MAY 2022</t>
  </si>
  <si>
    <t>2nd MAY 2022</t>
  </si>
  <si>
    <t>3rd MAY 2022</t>
  </si>
  <si>
    <t>4th MAY 2022</t>
  </si>
  <si>
    <t>5th MAY 2022</t>
  </si>
  <si>
    <t>6th MAY 2022</t>
  </si>
  <si>
    <t>7th MAY 2022</t>
  </si>
  <si>
    <t>8th MAY 2022</t>
  </si>
  <si>
    <t>9th MAY 2022</t>
  </si>
  <si>
    <t>10th MAY 2022</t>
  </si>
  <si>
    <t>11th MAY 2022</t>
  </si>
  <si>
    <t>12th MAY 2022</t>
  </si>
  <si>
    <t>13th MAY 2022</t>
  </si>
  <si>
    <t>14th MAY 2022</t>
  </si>
  <si>
    <t>15th MAY 2022</t>
  </si>
  <si>
    <t>16th MAY 2022</t>
  </si>
  <si>
    <t>17th MAY 2022</t>
  </si>
  <si>
    <t>18th MAY 2022</t>
  </si>
  <si>
    <t>19th MAY 2022</t>
  </si>
  <si>
    <t>20th MAY 2022</t>
  </si>
  <si>
    <t>21st MAY 2022</t>
  </si>
  <si>
    <t>22nd MAY 2022</t>
  </si>
  <si>
    <t>23rd MAY 2022</t>
  </si>
  <si>
    <t>`</t>
  </si>
  <si>
    <t>24th MAY 2022</t>
  </si>
  <si>
    <t>25th MAY 2022</t>
  </si>
  <si>
    <t>26th MAY 2022</t>
  </si>
  <si>
    <t>27th MAY 2022</t>
  </si>
  <si>
    <t>28th MAY 2022</t>
  </si>
  <si>
    <t>29th MAY 2022</t>
  </si>
  <si>
    <t>30th MAY 2022</t>
  </si>
  <si>
    <t>31st MAY 2022</t>
  </si>
  <si>
    <t>31st march 2022</t>
  </si>
  <si>
    <t>Average per day</t>
  </si>
  <si>
    <t>Total (30 Days)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</si>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</sst>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i/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i/>
      <sz val="14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2" fillId="4" borderId="5" xfId="0" applyFont="1" applyFill="1" applyBorder="1"/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 vertical="center"/>
    </xf>
    <xf numFmtId="1" fontId="5" fillId="5" borderId="5" xfId="0" applyNumberFormat="1" applyFont="1" applyFill="1" applyBorder="1" applyAlignment="1">
      <alignment horizontal="center" vertical="center"/>
    </xf>
    <xf numFmtId="1" fontId="5" fillId="5" borderId="6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2" fontId="7" fillId="5" borderId="5" xfId="0" applyNumberFormat="1" applyFont="1" applyFill="1" applyBorder="1" applyAlignment="1">
      <alignment horizontal="center" vertical="center"/>
    </xf>
    <xf numFmtId="2" fontId="7" fillId="5" borderId="5" xfId="0" applyNumberFormat="1" applyFont="1" applyFill="1" applyBorder="1" applyAlignment="1">
      <alignment horizontal="center"/>
    </xf>
    <xf numFmtId="2" fontId="8" fillId="3" borderId="5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2" fontId="10" fillId="3" borderId="5" xfId="0" applyNumberFormat="1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164" fontId="11" fillId="5" borderId="5" xfId="0" applyNumberFormat="1" applyFont="1" applyFill="1" applyBorder="1" applyAlignment="1">
      <alignment horizontal="center" vertical="center"/>
    </xf>
    <xf numFmtId="2" fontId="11" fillId="5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/>
    </xf>
    <xf numFmtId="2" fontId="13" fillId="3" borderId="5" xfId="0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164" fontId="13" fillId="5" borderId="5" xfId="0" applyNumberFormat="1" applyFont="1" applyFill="1" applyBorder="1" applyAlignment="1">
      <alignment horizontal="center" vertical="center"/>
    </xf>
    <xf numFmtId="2" fontId="13" fillId="5" borderId="5" xfId="0" applyNumberFormat="1" applyFont="1" applyFill="1" applyBorder="1" applyAlignment="1">
      <alignment horizontal="center"/>
    </xf>
    <xf numFmtId="2" fontId="13" fillId="5" borderId="5" xfId="0" applyNumberFormat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2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 vertical="center"/>
    </xf>
    <xf numFmtId="2" fontId="15" fillId="5" borderId="5" xfId="0" applyNumberFormat="1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4" borderId="5" xfId="0" applyFont="1" applyFill="1" applyBorder="1"/>
    <xf numFmtId="0" fontId="5" fillId="4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2" fontId="7" fillId="5" borderId="6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2" fontId="15" fillId="5" borderId="5" xfId="0" applyNumberFormat="1" applyFont="1" applyFill="1" applyBorder="1" applyAlignment="1">
      <alignment horizontal="center" vertical="center"/>
    </xf>
    <xf numFmtId="2" fontId="15" fillId="5" borderId="6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2" fontId="12" fillId="6" borderId="5" xfId="0" applyNumberFormat="1" applyFont="1" applyFill="1" applyBorder="1" applyAlignment="1">
      <alignment horizontal="center" vertical="center"/>
    </xf>
    <xf numFmtId="2" fontId="13" fillId="6" borderId="5" xfId="0" applyNumberFormat="1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2" fontId="6" fillId="7" borderId="13" xfId="0" applyNumberFormat="1" applyFont="1" applyFill="1" applyBorder="1" applyAlignment="1">
      <alignment horizontal="center" vertical="center"/>
    </xf>
    <xf numFmtId="0" fontId="2" fillId="7" borderId="13" xfId="0" applyFont="1" applyFill="1" applyBorder="1"/>
    <xf numFmtId="2" fontId="5" fillId="7" borderId="13" xfId="0" applyNumberFormat="1" applyFont="1" applyFill="1" applyBorder="1" applyAlignment="1">
      <alignment horizontal="center" vertical="center"/>
    </xf>
    <xf numFmtId="0" fontId="2" fillId="7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6077-D3DE-4E85-9277-CA43FDAF178C}">
  <sheetPr>
    <tabColor rgb="FF00B050"/>
    <pageSetUpPr fitToPage="1"/>
  </sheetPr>
  <dimension ref="A1:S63"/>
  <sheetViews>
    <sheetView tabSelected="1" view="pageBreakPreview" topLeftCell="B28" zoomScaleNormal="100" zoomScaleSheetLayoutView="100" workbookViewId="0">
      <selection activeCell="E49" sqref="E49"/>
    </sheetView>
  </sheetViews>
  <sheetFormatPr defaultRowHeight="15" x14ac:dyDescent="0.25"/>
  <cols>
    <col min="1" max="1" width="19.42578125" customWidth="1"/>
    <col min="2" max="2" width="19.7109375" customWidth="1"/>
    <col min="3" max="3" width="18.7109375" customWidth="1"/>
    <col min="4" max="4" width="17" customWidth="1"/>
    <col min="5" max="5" width="17.28515625" customWidth="1"/>
    <col min="6" max="6" width="13.5703125" customWidth="1"/>
    <col min="7" max="7" width="13.140625" customWidth="1"/>
    <col min="8" max="8" width="3.140625" customWidth="1"/>
    <col min="9" max="9" width="13.28515625" bestFit="1" customWidth="1"/>
    <col min="10" max="10" width="11.5703125" bestFit="1" customWidth="1"/>
    <col min="11" max="11" width="15.42578125" customWidth="1"/>
    <col min="12" max="13" width="11.5703125" bestFit="1" customWidth="1"/>
    <col min="14" max="14" width="14.7109375" customWidth="1"/>
    <col min="15" max="15" width="14.5703125" customWidth="1"/>
    <col min="16" max="16" width="15" customWidth="1"/>
    <col min="17" max="17" width="13.42578125" customWidth="1"/>
    <col min="18" max="18" width="13.85546875" customWidth="1"/>
    <col min="19" max="19" width="15.140625" customWidth="1"/>
  </cols>
  <sheetData>
    <row r="1" spans="1:19" ht="33.75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1" x14ac:dyDescent="0.25">
      <c r="A2" s="4" t="s">
        <v>1</v>
      </c>
      <c r="B2" s="5" t="s">
        <v>2</v>
      </c>
      <c r="C2" s="5"/>
      <c r="D2" s="5"/>
      <c r="E2" s="5"/>
      <c r="F2" s="5"/>
      <c r="G2" s="5"/>
      <c r="H2" s="6"/>
      <c r="I2" s="7" t="s">
        <v>3</v>
      </c>
      <c r="J2" s="7"/>
      <c r="K2" s="7"/>
      <c r="L2" s="7"/>
      <c r="M2" s="7"/>
      <c r="N2" s="7"/>
      <c r="O2" s="7"/>
      <c r="P2" s="7"/>
      <c r="Q2" s="7"/>
      <c r="R2" s="8" t="s">
        <v>4</v>
      </c>
      <c r="S2" s="9" t="s">
        <v>5</v>
      </c>
    </row>
    <row r="3" spans="1:19" x14ac:dyDescent="0.25">
      <c r="A3" s="4"/>
      <c r="B3" s="10" t="s">
        <v>6</v>
      </c>
      <c r="C3" s="10"/>
      <c r="D3" s="11" t="s">
        <v>7</v>
      </c>
      <c r="E3" s="12"/>
      <c r="F3" s="10" t="s">
        <v>8</v>
      </c>
      <c r="G3" s="10"/>
      <c r="H3" s="13"/>
      <c r="I3" s="14" t="s">
        <v>6</v>
      </c>
      <c r="J3" s="14"/>
      <c r="K3" s="14"/>
      <c r="L3" s="14" t="s">
        <v>9</v>
      </c>
      <c r="M3" s="14"/>
      <c r="N3" s="14"/>
      <c r="O3" s="15" t="s">
        <v>8</v>
      </c>
      <c r="P3" s="15"/>
      <c r="Q3" s="15"/>
      <c r="R3" s="8"/>
      <c r="S3" s="9"/>
    </row>
    <row r="4" spans="1:19" ht="25.5" x14ac:dyDescent="0.25">
      <c r="A4" s="4"/>
      <c r="B4" s="16" t="s">
        <v>10</v>
      </c>
      <c r="C4" s="16" t="s">
        <v>11</v>
      </c>
      <c r="D4" s="16" t="s">
        <v>10</v>
      </c>
      <c r="E4" s="16" t="s">
        <v>11</v>
      </c>
      <c r="F4" s="17" t="s">
        <v>12</v>
      </c>
      <c r="G4" s="17" t="s">
        <v>13</v>
      </c>
      <c r="H4" s="18"/>
      <c r="I4" s="19" t="s">
        <v>14</v>
      </c>
      <c r="J4" s="19" t="s">
        <v>15</v>
      </c>
      <c r="K4" s="19" t="s">
        <v>16</v>
      </c>
      <c r="L4" s="19" t="s">
        <v>14</v>
      </c>
      <c r="M4" s="19" t="s">
        <v>15</v>
      </c>
      <c r="N4" s="19" t="s">
        <v>17</v>
      </c>
      <c r="O4" s="20" t="s">
        <v>18</v>
      </c>
      <c r="P4" s="20" t="s">
        <v>19</v>
      </c>
      <c r="Q4" s="20" t="s">
        <v>20</v>
      </c>
      <c r="R4" s="8"/>
      <c r="S4" s="21" t="s">
        <v>21</v>
      </c>
    </row>
    <row r="5" spans="1:19" x14ac:dyDescent="0.25">
      <c r="A5" s="22"/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18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5">
        <v>18</v>
      </c>
    </row>
    <row r="6" spans="1:19" ht="18" x14ac:dyDescent="0.25">
      <c r="A6" s="22" t="s">
        <v>22</v>
      </c>
      <c r="B6" s="26">
        <v>123273</v>
      </c>
      <c r="C6" s="26">
        <v>182559</v>
      </c>
      <c r="D6" s="26">
        <v>137419</v>
      </c>
      <c r="E6" s="26">
        <v>207111</v>
      </c>
      <c r="F6" s="27">
        <f>((D6-B6)/B6)*100</f>
        <v>11.47534334363567</v>
      </c>
      <c r="G6" s="27">
        <f>((E6-C6)/C6)*100</f>
        <v>13.448802852776362</v>
      </c>
      <c r="H6" s="28"/>
      <c r="I6" s="29">
        <v>864.77</v>
      </c>
      <c r="J6" s="29">
        <v>561.02</v>
      </c>
      <c r="K6" s="29">
        <v>1568</v>
      </c>
      <c r="L6" s="29">
        <v>973.35</v>
      </c>
      <c r="M6" s="29">
        <v>635.41999999999996</v>
      </c>
      <c r="N6" s="29">
        <v>1717</v>
      </c>
      <c r="O6" s="30">
        <f>((L6-I6)/I6)*100</f>
        <v>12.555939729639098</v>
      </c>
      <c r="P6" s="30">
        <f>((M6-J6)/J6)*100</f>
        <v>13.261559302698652</v>
      </c>
      <c r="Q6" s="30">
        <f>((N6-K6)/K6)*100</f>
        <v>9.5025510204081627</v>
      </c>
      <c r="R6" s="30">
        <v>10.15</v>
      </c>
      <c r="S6" s="30">
        <v>49.93</v>
      </c>
    </row>
    <row r="7" spans="1:19" ht="18" x14ac:dyDescent="0.25">
      <c r="A7" s="22" t="s">
        <v>23</v>
      </c>
      <c r="B7" s="26">
        <f>B60</f>
        <v>75036</v>
      </c>
      <c r="C7" s="26">
        <f>C61</f>
        <v>168781</v>
      </c>
      <c r="D7" s="26">
        <f>D60</f>
        <v>93378</v>
      </c>
      <c r="E7" s="26">
        <f>E61</f>
        <v>204453</v>
      </c>
      <c r="F7" s="27">
        <f t="shared" ref="F7:G20" si="0">((D7-B7)/B7)*100</f>
        <v>24.444266751959059</v>
      </c>
      <c r="G7" s="27">
        <f t="shared" si="0"/>
        <v>21.135080370420841</v>
      </c>
      <c r="H7" s="28"/>
      <c r="I7" s="29">
        <f>I60</f>
        <v>548.49099999999999</v>
      </c>
      <c r="J7" s="29">
        <f>J60</f>
        <v>357.61809999999997</v>
      </c>
      <c r="K7" s="29">
        <f>K61</f>
        <v>1488</v>
      </c>
      <c r="L7" s="29">
        <f>L60</f>
        <v>683.96199999999988</v>
      </c>
      <c r="M7" s="29">
        <f>M60</f>
        <v>457.17299999999994</v>
      </c>
      <c r="N7" s="29">
        <f>N61</f>
        <v>1644</v>
      </c>
      <c r="O7" s="30">
        <f t="shared" ref="O7:Q21" si="1">((L7-I7)/I7)*100</f>
        <v>24.698855587420741</v>
      </c>
      <c r="P7" s="30">
        <f t="shared" si="1"/>
        <v>27.838328093572439</v>
      </c>
      <c r="Q7" s="30">
        <f t="shared" si="1"/>
        <v>10.483870967741936</v>
      </c>
      <c r="R7" s="30">
        <f>R59</f>
        <v>7.5757142857142856</v>
      </c>
      <c r="S7" s="30">
        <f>S59</f>
        <v>49.998095238095232</v>
      </c>
    </row>
    <row r="8" spans="1:19" ht="18.75" x14ac:dyDescent="0.25">
      <c r="A8" s="22" t="s">
        <v>24</v>
      </c>
      <c r="B8" s="26"/>
      <c r="C8" s="31"/>
      <c r="D8" s="26"/>
      <c r="E8" s="31"/>
      <c r="F8" s="27" t="e">
        <f t="shared" si="0"/>
        <v>#DIV/0!</v>
      </c>
      <c r="G8" s="27" t="e">
        <f t="shared" si="0"/>
        <v>#DIV/0!</v>
      </c>
      <c r="H8" s="28"/>
      <c r="I8" s="29"/>
      <c r="J8" s="29"/>
      <c r="K8" s="29"/>
      <c r="L8" s="29"/>
      <c r="M8" s="29"/>
      <c r="N8" s="29"/>
      <c r="O8" s="30" t="e">
        <f t="shared" si="1"/>
        <v>#DIV/0!</v>
      </c>
      <c r="P8" s="30" t="e">
        <f t="shared" si="1"/>
        <v>#DIV/0!</v>
      </c>
      <c r="Q8" s="30" t="e">
        <f t="shared" si="1"/>
        <v>#DIV/0!</v>
      </c>
      <c r="R8" s="30"/>
      <c r="S8" s="30"/>
    </row>
    <row r="9" spans="1:19" ht="18" x14ac:dyDescent="0.25">
      <c r="A9" s="22" t="s">
        <v>25</v>
      </c>
      <c r="B9" s="26"/>
      <c r="C9" s="26"/>
      <c r="D9" s="26"/>
      <c r="E9" s="26"/>
      <c r="F9" s="27" t="e">
        <f t="shared" si="0"/>
        <v>#DIV/0!</v>
      </c>
      <c r="G9" s="27" t="e">
        <f t="shared" si="0"/>
        <v>#DIV/0!</v>
      </c>
      <c r="H9" s="28"/>
      <c r="I9" s="29"/>
      <c r="J9" s="29"/>
      <c r="K9" s="29"/>
      <c r="L9" s="29"/>
      <c r="M9" s="29"/>
      <c r="N9" s="29"/>
      <c r="O9" s="30" t="e">
        <f t="shared" si="1"/>
        <v>#DIV/0!</v>
      </c>
      <c r="P9" s="30" t="e">
        <f t="shared" si="1"/>
        <v>#DIV/0!</v>
      </c>
      <c r="Q9" s="30" t="e">
        <f t="shared" si="1"/>
        <v>#DIV/0!</v>
      </c>
      <c r="R9" s="30"/>
      <c r="S9" s="30"/>
    </row>
    <row r="10" spans="1:19" ht="18" x14ac:dyDescent="0.25">
      <c r="A10" s="22" t="s">
        <v>26</v>
      </c>
      <c r="B10" s="26"/>
      <c r="C10" s="26"/>
      <c r="D10" s="26"/>
      <c r="E10" s="26"/>
      <c r="F10" s="27" t="e">
        <f t="shared" si="0"/>
        <v>#DIV/0!</v>
      </c>
      <c r="G10" s="27" t="e">
        <f t="shared" si="0"/>
        <v>#DIV/0!</v>
      </c>
      <c r="H10" s="28"/>
      <c r="I10" s="29"/>
      <c r="J10" s="29"/>
      <c r="K10" s="29"/>
      <c r="L10" s="29"/>
      <c r="M10" s="29"/>
      <c r="N10" s="29"/>
      <c r="O10" s="30" t="e">
        <f t="shared" si="1"/>
        <v>#DIV/0!</v>
      </c>
      <c r="P10" s="30" t="e">
        <f t="shared" si="1"/>
        <v>#DIV/0!</v>
      </c>
      <c r="Q10" s="30" t="e">
        <f t="shared" si="1"/>
        <v>#DIV/0!</v>
      </c>
      <c r="R10" s="30">
        <f t="shared" ref="R10:S17" si="2">R63</f>
        <v>0</v>
      </c>
      <c r="S10" s="30">
        <f t="shared" si="2"/>
        <v>0</v>
      </c>
    </row>
    <row r="11" spans="1:19" ht="18" x14ac:dyDescent="0.25">
      <c r="A11" s="22" t="s">
        <v>27</v>
      </c>
      <c r="B11" s="26"/>
      <c r="C11" s="26"/>
      <c r="D11" s="26"/>
      <c r="E11" s="26"/>
      <c r="F11" s="27" t="e">
        <f t="shared" si="0"/>
        <v>#DIV/0!</v>
      </c>
      <c r="G11" s="27" t="e">
        <f t="shared" si="0"/>
        <v>#DIV/0!</v>
      </c>
      <c r="H11" s="28"/>
      <c r="I11" s="29"/>
      <c r="J11" s="29"/>
      <c r="K11" s="29"/>
      <c r="L11" s="29"/>
      <c r="M11" s="29"/>
      <c r="N11" s="29"/>
      <c r="O11" s="30" t="e">
        <f t="shared" si="1"/>
        <v>#DIV/0!</v>
      </c>
      <c r="P11" s="30" t="e">
        <f t="shared" si="1"/>
        <v>#DIV/0!</v>
      </c>
      <c r="Q11" s="30" t="e">
        <f t="shared" si="1"/>
        <v>#DIV/0!</v>
      </c>
      <c r="R11" s="30">
        <f t="shared" si="2"/>
        <v>0</v>
      </c>
      <c r="S11" s="30">
        <f t="shared" si="2"/>
        <v>0</v>
      </c>
    </row>
    <row r="12" spans="1:19" ht="18" x14ac:dyDescent="0.25">
      <c r="A12" s="22" t="s">
        <v>28</v>
      </c>
      <c r="B12" s="26"/>
      <c r="C12" s="26"/>
      <c r="D12" s="26"/>
      <c r="E12" s="26"/>
      <c r="F12" s="27" t="e">
        <f t="shared" si="0"/>
        <v>#DIV/0!</v>
      </c>
      <c r="G12" s="27" t="e">
        <f t="shared" si="0"/>
        <v>#DIV/0!</v>
      </c>
      <c r="H12" s="28"/>
      <c r="I12" s="29"/>
      <c r="J12" s="29"/>
      <c r="K12" s="29"/>
      <c r="L12" s="29"/>
      <c r="M12" s="29"/>
      <c r="N12" s="29"/>
      <c r="O12" s="30" t="e">
        <f t="shared" si="1"/>
        <v>#DIV/0!</v>
      </c>
      <c r="P12" s="30" t="e">
        <f t="shared" si="1"/>
        <v>#DIV/0!</v>
      </c>
      <c r="Q12" s="30" t="e">
        <f t="shared" si="1"/>
        <v>#DIV/0!</v>
      </c>
      <c r="R12" s="30">
        <f t="shared" si="2"/>
        <v>0</v>
      </c>
      <c r="S12" s="30">
        <f t="shared" si="2"/>
        <v>0</v>
      </c>
    </row>
    <row r="13" spans="1:19" ht="18" x14ac:dyDescent="0.25">
      <c r="A13" s="22" t="s">
        <v>29</v>
      </c>
      <c r="B13" s="26"/>
      <c r="C13" s="26"/>
      <c r="D13" s="26"/>
      <c r="E13" s="26"/>
      <c r="F13" s="27" t="e">
        <f t="shared" si="0"/>
        <v>#DIV/0!</v>
      </c>
      <c r="G13" s="27" t="e">
        <f t="shared" si="0"/>
        <v>#DIV/0!</v>
      </c>
      <c r="H13" s="28"/>
      <c r="I13" s="29"/>
      <c r="J13" s="29"/>
      <c r="K13" s="29"/>
      <c r="L13" s="29"/>
      <c r="M13" s="29"/>
      <c r="N13" s="29"/>
      <c r="O13" s="30" t="e">
        <f t="shared" si="1"/>
        <v>#DIV/0!</v>
      </c>
      <c r="P13" s="30" t="e">
        <f t="shared" si="1"/>
        <v>#DIV/0!</v>
      </c>
      <c r="Q13" s="30" t="e">
        <f t="shared" si="1"/>
        <v>#DIV/0!</v>
      </c>
      <c r="R13" s="30">
        <f t="shared" si="2"/>
        <v>0</v>
      </c>
      <c r="S13" s="30">
        <f t="shared" si="2"/>
        <v>0</v>
      </c>
    </row>
    <row r="14" spans="1:19" ht="18" x14ac:dyDescent="0.25">
      <c r="A14" s="22" t="s">
        <v>30</v>
      </c>
      <c r="B14" s="26"/>
      <c r="C14" s="26"/>
      <c r="D14" s="26"/>
      <c r="E14" s="26"/>
      <c r="F14" s="27" t="e">
        <f t="shared" si="0"/>
        <v>#DIV/0!</v>
      </c>
      <c r="G14" s="27" t="e">
        <f t="shared" si="0"/>
        <v>#DIV/0!</v>
      </c>
      <c r="H14" s="28"/>
      <c r="I14" s="29"/>
      <c r="J14" s="29"/>
      <c r="K14" s="29"/>
      <c r="L14" s="29"/>
      <c r="M14" s="29"/>
      <c r="N14" s="29"/>
      <c r="O14" s="30" t="e">
        <f t="shared" si="1"/>
        <v>#DIV/0!</v>
      </c>
      <c r="P14" s="30" t="e">
        <f t="shared" si="1"/>
        <v>#DIV/0!</v>
      </c>
      <c r="Q14" s="30" t="e">
        <f t="shared" si="1"/>
        <v>#DIV/0!</v>
      </c>
      <c r="R14" s="30">
        <f t="shared" si="2"/>
        <v>0</v>
      </c>
      <c r="S14" s="30">
        <f t="shared" si="2"/>
        <v>0</v>
      </c>
    </row>
    <row r="15" spans="1:19" ht="18" x14ac:dyDescent="0.25">
      <c r="A15" s="22" t="s">
        <v>31</v>
      </c>
      <c r="B15" s="26"/>
      <c r="C15" s="26"/>
      <c r="D15" s="26"/>
      <c r="E15" s="26"/>
      <c r="F15" s="27" t="e">
        <f t="shared" si="0"/>
        <v>#DIV/0!</v>
      </c>
      <c r="G15" s="27" t="e">
        <f t="shared" si="0"/>
        <v>#DIV/0!</v>
      </c>
      <c r="H15" s="28"/>
      <c r="I15" s="29"/>
      <c r="J15" s="29"/>
      <c r="K15" s="29"/>
      <c r="L15" s="29"/>
      <c r="M15" s="29"/>
      <c r="N15" s="29"/>
      <c r="O15" s="30" t="e">
        <f t="shared" si="1"/>
        <v>#DIV/0!</v>
      </c>
      <c r="P15" s="30" t="e">
        <f t="shared" si="1"/>
        <v>#DIV/0!</v>
      </c>
      <c r="Q15" s="30" t="e">
        <f t="shared" si="1"/>
        <v>#DIV/0!</v>
      </c>
      <c r="R15" s="30">
        <f t="shared" si="2"/>
        <v>0</v>
      </c>
      <c r="S15" s="30">
        <f t="shared" si="2"/>
        <v>0</v>
      </c>
    </row>
    <row r="16" spans="1:19" ht="18" x14ac:dyDescent="0.25">
      <c r="A16" s="22" t="s">
        <v>32</v>
      </c>
      <c r="B16" s="26"/>
      <c r="C16" s="26"/>
      <c r="D16" s="26"/>
      <c r="E16" s="26"/>
      <c r="F16" s="27" t="e">
        <f t="shared" si="0"/>
        <v>#DIV/0!</v>
      </c>
      <c r="G16" s="27" t="e">
        <f t="shared" si="0"/>
        <v>#DIV/0!</v>
      </c>
      <c r="H16" s="28"/>
      <c r="I16" s="29"/>
      <c r="J16" s="29"/>
      <c r="K16" s="29"/>
      <c r="L16" s="29"/>
      <c r="M16" s="29"/>
      <c r="N16" s="29"/>
      <c r="O16" s="30" t="e">
        <f t="shared" si="1"/>
        <v>#DIV/0!</v>
      </c>
      <c r="P16" s="30" t="e">
        <f t="shared" si="1"/>
        <v>#DIV/0!</v>
      </c>
      <c r="Q16" s="30" t="e">
        <f t="shared" si="1"/>
        <v>#DIV/0!</v>
      </c>
      <c r="R16" s="30">
        <f t="shared" si="2"/>
        <v>0</v>
      </c>
      <c r="S16" s="30">
        <f t="shared" si="2"/>
        <v>0</v>
      </c>
    </row>
    <row r="17" spans="1:19" ht="18" x14ac:dyDescent="0.25">
      <c r="A17" s="22" t="s">
        <v>33</v>
      </c>
      <c r="B17" s="26"/>
      <c r="C17" s="26"/>
      <c r="D17" s="26"/>
      <c r="E17" s="26"/>
      <c r="F17" s="27" t="e">
        <f t="shared" si="0"/>
        <v>#DIV/0!</v>
      </c>
      <c r="G17" s="27" t="e">
        <f t="shared" si="0"/>
        <v>#DIV/0!</v>
      </c>
      <c r="H17" s="28"/>
      <c r="I17" s="30"/>
      <c r="J17" s="30"/>
      <c r="K17" s="30"/>
      <c r="L17" s="30"/>
      <c r="M17" s="30"/>
      <c r="N17" s="30"/>
      <c r="O17" s="30" t="e">
        <f t="shared" si="1"/>
        <v>#DIV/0!</v>
      </c>
      <c r="P17" s="30" t="e">
        <f t="shared" si="1"/>
        <v>#DIV/0!</v>
      </c>
      <c r="Q17" s="30" t="e">
        <f t="shared" si="1"/>
        <v>#DIV/0!</v>
      </c>
      <c r="R17" s="30">
        <f t="shared" si="2"/>
        <v>0</v>
      </c>
      <c r="S17" s="30">
        <f t="shared" si="2"/>
        <v>0</v>
      </c>
    </row>
    <row r="18" spans="1:19" ht="18.75" x14ac:dyDescent="0.3">
      <c r="A18" s="32" t="s">
        <v>34</v>
      </c>
      <c r="B18" s="33">
        <f>AVERAGE(B6:B17)</f>
        <v>99154.5</v>
      </c>
      <c r="C18" s="33">
        <f>AVERAGE(C6:C17)</f>
        <v>175670</v>
      </c>
      <c r="D18" s="33">
        <f>AVERAGE(D6:D17)</f>
        <v>115398.5</v>
      </c>
      <c r="E18" s="33">
        <f>AVERAGE(E6:E17)</f>
        <v>205782</v>
      </c>
      <c r="F18" s="34">
        <f t="shared" si="0"/>
        <v>16.382514157199118</v>
      </c>
      <c r="G18" s="34">
        <f t="shared" si="0"/>
        <v>17.141230716684692</v>
      </c>
      <c r="H18" s="35"/>
      <c r="I18" s="36">
        <f t="shared" ref="I18:N18" si="3">AVERAGE(I6:I17)</f>
        <v>706.63049999999998</v>
      </c>
      <c r="J18" s="36">
        <f t="shared" si="3"/>
        <v>459.31904999999995</v>
      </c>
      <c r="K18" s="36">
        <f t="shared" si="3"/>
        <v>1528</v>
      </c>
      <c r="L18" s="36">
        <f t="shared" si="3"/>
        <v>828.65599999999995</v>
      </c>
      <c r="M18" s="36">
        <f t="shared" si="3"/>
        <v>546.29649999999992</v>
      </c>
      <c r="N18" s="36">
        <f t="shared" si="3"/>
        <v>1680.5</v>
      </c>
      <c r="O18" s="37">
        <f t="shared" si="1"/>
        <v>17.268643230089836</v>
      </c>
      <c r="P18" s="37">
        <f t="shared" si="1"/>
        <v>18.93617301524942</v>
      </c>
      <c r="Q18" s="37">
        <f t="shared" si="1"/>
        <v>9.9803664921465973</v>
      </c>
      <c r="R18" s="37">
        <f>AVERAGE(R6:R17)</f>
        <v>1.7725714285714287</v>
      </c>
      <c r="S18" s="37">
        <f>AVERAGE(S6:S17)</f>
        <v>9.9928095238095231</v>
      </c>
    </row>
    <row r="19" spans="1:19" ht="21" x14ac:dyDescent="0.3">
      <c r="A19" s="22" t="s">
        <v>35</v>
      </c>
      <c r="B19" s="38">
        <f>SUM(B6:B17)</f>
        <v>198309</v>
      </c>
      <c r="C19" s="38">
        <f>SUM(C6:C17)</f>
        <v>351340</v>
      </c>
      <c r="D19" s="38">
        <f>SUM(D6:D17)</f>
        <v>230797</v>
      </c>
      <c r="E19" s="39">
        <f>SUM(E6:E17)</f>
        <v>411564</v>
      </c>
      <c r="F19" s="40">
        <f t="shared" si="0"/>
        <v>16.382514157199118</v>
      </c>
      <c r="G19" s="40">
        <f t="shared" si="0"/>
        <v>17.141230716684692</v>
      </c>
      <c r="H19" s="41"/>
      <c r="I19" s="42">
        <f t="shared" ref="I19:N19" si="4">SUM(I6:I17)</f>
        <v>1413.261</v>
      </c>
      <c r="J19" s="42">
        <f t="shared" si="4"/>
        <v>918.63809999999989</v>
      </c>
      <c r="K19" s="42">
        <f t="shared" si="4"/>
        <v>3056</v>
      </c>
      <c r="L19" s="42">
        <f t="shared" si="4"/>
        <v>1657.3119999999999</v>
      </c>
      <c r="M19" s="42">
        <f t="shared" si="4"/>
        <v>1092.5929999999998</v>
      </c>
      <c r="N19" s="42">
        <f t="shared" si="4"/>
        <v>3361</v>
      </c>
      <c r="O19" s="43">
        <f t="shared" si="1"/>
        <v>17.268643230089836</v>
      </c>
      <c r="P19" s="43">
        <f t="shared" si="1"/>
        <v>18.93617301524942</v>
      </c>
      <c r="Q19" s="43">
        <f t="shared" si="1"/>
        <v>9.9803664921465973</v>
      </c>
      <c r="R19" s="30"/>
      <c r="S19" s="30"/>
    </row>
    <row r="20" spans="1:19" ht="21" x14ac:dyDescent="0.3">
      <c r="A20" s="22" t="s">
        <v>36</v>
      </c>
      <c r="B20" s="38">
        <f>MIN(B6:B17)</f>
        <v>75036</v>
      </c>
      <c r="C20" s="38">
        <f>MIN(C6:C17)</f>
        <v>168781</v>
      </c>
      <c r="D20" s="38">
        <f>MIN(D6:D17)</f>
        <v>93378</v>
      </c>
      <c r="E20" s="39">
        <f>MIN(E6:E17)</f>
        <v>204453</v>
      </c>
      <c r="F20" s="40">
        <f t="shared" si="0"/>
        <v>24.444266751959059</v>
      </c>
      <c r="G20" s="40">
        <f t="shared" si="0"/>
        <v>21.135080370420841</v>
      </c>
      <c r="H20" s="41"/>
      <c r="I20" s="44">
        <f t="shared" ref="I20:N20" si="5">MIN(I6:I17)</f>
        <v>548.49099999999999</v>
      </c>
      <c r="J20" s="44">
        <f t="shared" si="5"/>
        <v>357.61809999999997</v>
      </c>
      <c r="K20" s="44">
        <f t="shared" si="5"/>
        <v>1488</v>
      </c>
      <c r="L20" s="44">
        <f t="shared" si="5"/>
        <v>683.96199999999988</v>
      </c>
      <c r="M20" s="44">
        <f t="shared" si="5"/>
        <v>457.17299999999994</v>
      </c>
      <c r="N20" s="44">
        <f t="shared" si="5"/>
        <v>1644</v>
      </c>
      <c r="O20" s="43">
        <f t="shared" si="1"/>
        <v>24.698855587420741</v>
      </c>
      <c r="P20" s="43">
        <f t="shared" si="1"/>
        <v>27.838328093572439</v>
      </c>
      <c r="Q20" s="43">
        <f t="shared" si="1"/>
        <v>10.483870967741936</v>
      </c>
      <c r="R20" s="44">
        <f>MIN(R6:R17)</f>
        <v>0</v>
      </c>
      <c r="S20" s="44">
        <f>MIN(S6:S17)</f>
        <v>0</v>
      </c>
    </row>
    <row r="21" spans="1:19" ht="21" x14ac:dyDescent="0.3">
      <c r="A21" s="22" t="s">
        <v>37</v>
      </c>
      <c r="B21" s="38">
        <f>MAX(B6:B17)</f>
        <v>123273</v>
      </c>
      <c r="C21" s="38">
        <f t="shared" ref="C21:S21" si="6">MAX(C6:C17)</f>
        <v>182559</v>
      </c>
      <c r="D21" s="38">
        <f t="shared" si="6"/>
        <v>137419</v>
      </c>
      <c r="E21" s="39">
        <f t="shared" si="6"/>
        <v>207111</v>
      </c>
      <c r="F21" s="38" t="e">
        <f t="shared" si="6"/>
        <v>#DIV/0!</v>
      </c>
      <c r="G21" s="38" t="e">
        <f t="shared" si="6"/>
        <v>#DIV/0!</v>
      </c>
      <c r="H21" s="41"/>
      <c r="I21" s="44">
        <f t="shared" si="6"/>
        <v>864.77</v>
      </c>
      <c r="J21" s="44">
        <f t="shared" si="6"/>
        <v>561.02</v>
      </c>
      <c r="K21" s="44">
        <f t="shared" si="6"/>
        <v>1568</v>
      </c>
      <c r="L21" s="44">
        <f t="shared" si="6"/>
        <v>973.35</v>
      </c>
      <c r="M21" s="44">
        <f t="shared" si="6"/>
        <v>635.41999999999996</v>
      </c>
      <c r="N21" s="44">
        <f t="shared" si="6"/>
        <v>1717</v>
      </c>
      <c r="O21" s="43">
        <f t="shared" si="1"/>
        <v>12.555939729639098</v>
      </c>
      <c r="P21" s="43">
        <f t="shared" si="1"/>
        <v>13.261559302698652</v>
      </c>
      <c r="Q21" s="45" t="e">
        <f t="shared" si="6"/>
        <v>#DIV/0!</v>
      </c>
      <c r="R21" s="43">
        <f t="shared" si="6"/>
        <v>10.15</v>
      </c>
      <c r="S21" s="43">
        <f t="shared" si="6"/>
        <v>49.998095238095232</v>
      </c>
    </row>
    <row r="22" spans="1:19" ht="18.75" x14ac:dyDescent="0.3">
      <c r="A22" s="46" t="s">
        <v>38</v>
      </c>
      <c r="B22" s="47"/>
      <c r="C22" s="47"/>
      <c r="D22" s="47"/>
      <c r="E22" s="47"/>
      <c r="F22" s="48">
        <f>(D19-B19)/B19*100</f>
        <v>16.382514157199118</v>
      </c>
      <c r="G22" s="48">
        <f>(E19-C19)/C19*100</f>
        <v>17.141230716684692</v>
      </c>
      <c r="H22" s="49"/>
      <c r="I22" s="50" t="s">
        <v>38</v>
      </c>
      <c r="J22" s="50"/>
      <c r="K22" s="50"/>
      <c r="L22" s="50"/>
      <c r="M22" s="50"/>
      <c r="N22" s="50"/>
      <c r="O22" s="51">
        <f>(L19-I19)/I19*100</f>
        <v>17.268643230089836</v>
      </c>
      <c r="P22" s="51">
        <f>(M19-J19)/J19*100</f>
        <v>18.93617301524942</v>
      </c>
      <c r="Q22" s="51" t="e">
        <f>(Y22-X22)/X22*100</f>
        <v>#DIV/0!</v>
      </c>
      <c r="R22" s="52"/>
      <c r="S22" s="53"/>
    </row>
    <row r="23" spans="1:19" ht="21" x14ac:dyDescent="0.35">
      <c r="A23" s="54" t="s">
        <v>39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6"/>
    </row>
    <row r="24" spans="1:19" ht="21" x14ac:dyDescent="0.35">
      <c r="A24" s="4" t="s">
        <v>1</v>
      </c>
      <c r="B24" s="5" t="s">
        <v>2</v>
      </c>
      <c r="C24" s="5"/>
      <c r="D24" s="5"/>
      <c r="E24" s="5"/>
      <c r="F24" s="5"/>
      <c r="G24" s="5"/>
      <c r="H24" s="57"/>
      <c r="I24" s="7" t="s">
        <v>40</v>
      </c>
      <c r="J24" s="7"/>
      <c r="K24" s="7"/>
      <c r="L24" s="7"/>
      <c r="M24" s="7"/>
      <c r="N24" s="7"/>
      <c r="O24" s="7"/>
      <c r="P24" s="7"/>
      <c r="Q24" s="7"/>
      <c r="R24" s="8" t="s">
        <v>41</v>
      </c>
      <c r="S24" s="9" t="s">
        <v>5</v>
      </c>
    </row>
    <row r="25" spans="1:19" x14ac:dyDescent="0.25">
      <c r="A25" s="4"/>
      <c r="B25" s="10" t="s">
        <v>6</v>
      </c>
      <c r="C25" s="10"/>
      <c r="D25" s="11" t="s">
        <v>7</v>
      </c>
      <c r="E25" s="12"/>
      <c r="F25" s="10" t="s">
        <v>8</v>
      </c>
      <c r="G25" s="10"/>
      <c r="H25" s="18"/>
      <c r="I25" s="10" t="s">
        <v>6</v>
      </c>
      <c r="J25" s="10"/>
      <c r="K25" s="10"/>
      <c r="L25" s="10" t="s">
        <v>7</v>
      </c>
      <c r="M25" s="10"/>
      <c r="N25" s="10"/>
      <c r="O25" s="10" t="s">
        <v>8</v>
      </c>
      <c r="P25" s="10"/>
      <c r="Q25" s="10"/>
      <c r="R25" s="8"/>
      <c r="S25" s="9"/>
    </row>
    <row r="26" spans="1:19" ht="38.25" x14ac:dyDescent="0.25">
      <c r="A26" s="4"/>
      <c r="B26" s="16" t="s">
        <v>10</v>
      </c>
      <c r="C26" s="16" t="s">
        <v>42</v>
      </c>
      <c r="D26" s="16" t="s">
        <v>10</v>
      </c>
      <c r="E26" s="16" t="s">
        <v>42</v>
      </c>
      <c r="F26" s="16" t="s">
        <v>43</v>
      </c>
      <c r="G26" s="16" t="s">
        <v>13</v>
      </c>
      <c r="H26" s="58"/>
      <c r="I26" s="19" t="s">
        <v>44</v>
      </c>
      <c r="J26" s="19" t="s">
        <v>15</v>
      </c>
      <c r="K26" s="19" t="s">
        <v>16</v>
      </c>
      <c r="L26" s="19" t="s">
        <v>14</v>
      </c>
      <c r="M26" s="19" t="s">
        <v>15</v>
      </c>
      <c r="N26" s="19" t="s">
        <v>16</v>
      </c>
      <c r="O26" s="19" t="s">
        <v>35</v>
      </c>
      <c r="P26" s="19" t="s">
        <v>45</v>
      </c>
      <c r="Q26" s="19" t="s">
        <v>46</v>
      </c>
      <c r="R26" s="8"/>
      <c r="S26" s="9" t="s">
        <v>21</v>
      </c>
    </row>
    <row r="27" spans="1:19" ht="18" x14ac:dyDescent="0.25">
      <c r="A27" s="59" t="s">
        <v>47</v>
      </c>
      <c r="B27" s="26">
        <v>3779</v>
      </c>
      <c r="C27" s="26">
        <v>166789</v>
      </c>
      <c r="D27" s="26">
        <v>4377</v>
      </c>
      <c r="E27" s="26">
        <v>190501</v>
      </c>
      <c r="F27" s="26">
        <f>((D27-B27)/B27)*100</f>
        <v>15.824292140777985</v>
      </c>
      <c r="G27" s="26">
        <f>((E27-C27)/C27)*100</f>
        <v>14.216764894567389</v>
      </c>
      <c r="H27" s="60"/>
      <c r="I27" s="29">
        <v>27.36</v>
      </c>
      <c r="J27" s="29">
        <v>17.54</v>
      </c>
      <c r="K27" s="29">
        <v>1383</v>
      </c>
      <c r="L27" s="29">
        <v>29.86</v>
      </c>
      <c r="M27" s="29">
        <v>19.059999999999999</v>
      </c>
      <c r="N27" s="29">
        <v>1445</v>
      </c>
      <c r="O27" s="29">
        <f>((L27-I27)/I27)*100</f>
        <v>9.1374269005847957</v>
      </c>
      <c r="P27" s="29">
        <f>((M27-J27)/J27)*100</f>
        <v>8.6659064994298713</v>
      </c>
      <c r="Q27" s="29">
        <f t="shared" ref="Q27:Q58" si="7">((N27-K27)/K27)*100</f>
        <v>4.4830079537237886</v>
      </c>
      <c r="R27" s="29">
        <v>11.97</v>
      </c>
      <c r="S27" s="61">
        <v>50.02</v>
      </c>
    </row>
    <row r="28" spans="1:19" ht="18" x14ac:dyDescent="0.25">
      <c r="A28" s="59" t="s">
        <v>48</v>
      </c>
      <c r="B28" s="26">
        <v>3686</v>
      </c>
      <c r="C28" s="26">
        <v>161149</v>
      </c>
      <c r="D28" s="26">
        <v>4490</v>
      </c>
      <c r="E28" s="26">
        <v>204453</v>
      </c>
      <c r="F28" s="26">
        <f t="shared" ref="F28:G59" si="8">((D28-B28)/B28)*100</f>
        <v>21.81226261530114</v>
      </c>
      <c r="G28" s="26">
        <f t="shared" si="8"/>
        <v>26.872025268540295</v>
      </c>
      <c r="H28" s="60"/>
      <c r="I28" s="29">
        <v>25.608000000000001</v>
      </c>
      <c r="J28" s="29">
        <v>15.667999999999999</v>
      </c>
      <c r="K28" s="29">
        <v>1353</v>
      </c>
      <c r="L28" s="29">
        <v>31.821000000000002</v>
      </c>
      <c r="M28" s="29">
        <v>21.381</v>
      </c>
      <c r="N28" s="29">
        <v>1554</v>
      </c>
      <c r="O28" s="29">
        <f t="shared" ref="O28:P48" si="9">((L28-I28)/I28)*100</f>
        <v>24.261949390815374</v>
      </c>
      <c r="P28" s="29">
        <f t="shared" si="9"/>
        <v>36.462854225172329</v>
      </c>
      <c r="Q28" s="29">
        <f t="shared" si="7"/>
        <v>14.855875831485587</v>
      </c>
      <c r="R28" s="29">
        <v>12</v>
      </c>
      <c r="S28" s="61">
        <v>49.99</v>
      </c>
    </row>
    <row r="29" spans="1:19" ht="18" x14ac:dyDescent="0.25">
      <c r="A29" s="59" t="s">
        <v>49</v>
      </c>
      <c r="B29" s="26">
        <v>3747</v>
      </c>
      <c r="C29" s="26">
        <v>167126</v>
      </c>
      <c r="D29" s="26">
        <v>4475</v>
      </c>
      <c r="E29" s="26">
        <v>199486</v>
      </c>
      <c r="F29" s="26">
        <f t="shared" si="8"/>
        <v>19.428876434480919</v>
      </c>
      <c r="G29" s="26">
        <f t="shared" si="8"/>
        <v>19.362636573603151</v>
      </c>
      <c r="H29" s="60"/>
      <c r="I29" s="29">
        <v>28.515000000000001</v>
      </c>
      <c r="J29" s="29">
        <v>17.802</v>
      </c>
      <c r="K29" s="29">
        <v>1488</v>
      </c>
      <c r="L29" s="29">
        <v>31.484999999999999</v>
      </c>
      <c r="M29" s="29">
        <v>22.184000000000001</v>
      </c>
      <c r="N29" s="29">
        <v>1573</v>
      </c>
      <c r="O29" s="29">
        <f t="shared" si="9"/>
        <v>10.415570752235661</v>
      </c>
      <c r="P29" s="29">
        <f t="shared" si="9"/>
        <v>24.615211773957991</v>
      </c>
      <c r="Q29" s="29">
        <f t="shared" si="7"/>
        <v>5.7123655913978491</v>
      </c>
      <c r="R29" s="29">
        <v>11.75</v>
      </c>
      <c r="S29" s="61">
        <v>49.97</v>
      </c>
    </row>
    <row r="30" spans="1:19" ht="18" x14ac:dyDescent="0.25">
      <c r="A30" s="59" t="s">
        <v>50</v>
      </c>
      <c r="B30" s="26">
        <v>3780</v>
      </c>
      <c r="C30" s="26">
        <v>168124</v>
      </c>
      <c r="D30" s="26">
        <v>4389</v>
      </c>
      <c r="E30" s="26">
        <v>197913</v>
      </c>
      <c r="F30" s="26">
        <f t="shared" si="8"/>
        <v>16.111111111111111</v>
      </c>
      <c r="G30" s="26">
        <f t="shared" si="8"/>
        <v>17.718469700935024</v>
      </c>
      <c r="H30" s="60"/>
      <c r="I30" s="29">
        <v>26.4</v>
      </c>
      <c r="J30" s="29">
        <v>17.829999999999998</v>
      </c>
      <c r="K30" s="29">
        <v>1372</v>
      </c>
      <c r="L30" s="29">
        <v>30.92</v>
      </c>
      <c r="M30" s="29">
        <v>20.92</v>
      </c>
      <c r="N30" s="29">
        <v>1551</v>
      </c>
      <c r="O30" s="29">
        <f t="shared" si="9"/>
        <v>17.121212121212135</v>
      </c>
      <c r="P30" s="29">
        <f t="shared" si="9"/>
        <v>17.330342120022454</v>
      </c>
      <c r="Q30" s="29">
        <f t="shared" si="7"/>
        <v>13.0466472303207</v>
      </c>
      <c r="R30" s="29">
        <v>11.67</v>
      </c>
      <c r="S30" s="61">
        <v>50.01</v>
      </c>
    </row>
    <row r="31" spans="1:19" ht="18" x14ac:dyDescent="0.25">
      <c r="A31" s="59" t="s">
        <v>51</v>
      </c>
      <c r="B31" s="26">
        <v>3788</v>
      </c>
      <c r="C31" s="26">
        <v>168017</v>
      </c>
      <c r="D31" s="26">
        <v>4300</v>
      </c>
      <c r="E31" s="26">
        <v>194725</v>
      </c>
      <c r="F31" s="26">
        <f t="shared" si="8"/>
        <v>13.51636747624076</v>
      </c>
      <c r="G31" s="26">
        <f t="shared" si="8"/>
        <v>15.896010522744723</v>
      </c>
      <c r="H31" s="60"/>
      <c r="I31" s="29">
        <v>26.47</v>
      </c>
      <c r="J31" s="29">
        <v>17.46</v>
      </c>
      <c r="K31" s="29">
        <v>1392</v>
      </c>
      <c r="L31" s="29">
        <v>32.74</v>
      </c>
      <c r="M31" s="29">
        <v>21.55</v>
      </c>
      <c r="N31" s="29">
        <v>1565</v>
      </c>
      <c r="O31" s="29">
        <f t="shared" si="9"/>
        <v>23.687193048734429</v>
      </c>
      <c r="P31" s="29">
        <f t="shared" si="9"/>
        <v>23.424971363115692</v>
      </c>
      <c r="Q31" s="29">
        <f t="shared" si="7"/>
        <v>12.428160919540229</v>
      </c>
      <c r="R31" s="29">
        <v>11.3</v>
      </c>
      <c r="S31" s="61">
        <v>49.96</v>
      </c>
    </row>
    <row r="32" spans="1:19" ht="18" x14ac:dyDescent="0.25">
      <c r="A32" s="59" t="s">
        <v>52</v>
      </c>
      <c r="B32" s="26">
        <v>3765</v>
      </c>
      <c r="C32" s="26">
        <v>168781</v>
      </c>
      <c r="D32" s="26">
        <v>4423</v>
      </c>
      <c r="E32" s="26">
        <v>196860</v>
      </c>
      <c r="F32" s="26">
        <f t="shared" si="8"/>
        <v>17.476759628154053</v>
      </c>
      <c r="G32" s="26">
        <f t="shared" si="8"/>
        <v>16.636351248067022</v>
      </c>
      <c r="H32" s="60"/>
      <c r="I32" s="29">
        <v>26.31</v>
      </c>
      <c r="J32" s="29">
        <v>17.100000000000001</v>
      </c>
      <c r="K32" s="29">
        <v>1344</v>
      </c>
      <c r="L32" s="29">
        <v>33.17</v>
      </c>
      <c r="M32" s="29">
        <v>21.83</v>
      </c>
      <c r="N32" s="29">
        <v>1637</v>
      </c>
      <c r="O32" s="29">
        <f t="shared" si="9"/>
        <v>26.073736221968847</v>
      </c>
      <c r="P32" s="29">
        <f t="shared" si="9"/>
        <v>27.660818713450269</v>
      </c>
      <c r="Q32" s="29">
        <f t="shared" si="7"/>
        <v>21.800595238095237</v>
      </c>
      <c r="R32" s="29">
        <v>10.38</v>
      </c>
      <c r="S32" s="61">
        <v>49.99</v>
      </c>
    </row>
    <row r="33" spans="1:19" ht="18" x14ac:dyDescent="0.25">
      <c r="A33" s="59" t="s">
        <v>53</v>
      </c>
      <c r="B33" s="26">
        <v>3708</v>
      </c>
      <c r="C33" s="26">
        <v>164662</v>
      </c>
      <c r="D33" s="26">
        <v>4471</v>
      </c>
      <c r="E33" s="26">
        <v>199773</v>
      </c>
      <c r="F33" s="26">
        <f t="shared" si="8"/>
        <v>20.577130528586839</v>
      </c>
      <c r="G33" s="26">
        <f t="shared" si="8"/>
        <v>21.323073933269367</v>
      </c>
      <c r="H33" s="60"/>
      <c r="I33" s="29">
        <v>26.27</v>
      </c>
      <c r="J33" s="29">
        <v>17.12</v>
      </c>
      <c r="K33" s="29">
        <v>1397</v>
      </c>
      <c r="L33" s="29">
        <v>33.28</v>
      </c>
      <c r="M33" s="29">
        <v>22.2</v>
      </c>
      <c r="N33" s="29">
        <v>1584</v>
      </c>
      <c r="O33" s="29">
        <f t="shared" si="9"/>
        <v>26.684430909783032</v>
      </c>
      <c r="P33" s="29">
        <f t="shared" si="9"/>
        <v>29.672897196261673</v>
      </c>
      <c r="Q33" s="29">
        <f t="shared" si="7"/>
        <v>13.385826771653544</v>
      </c>
      <c r="R33" s="29">
        <v>9.6199999999999992</v>
      </c>
      <c r="S33" s="61">
        <v>50</v>
      </c>
    </row>
    <row r="34" spans="1:19" ht="18" x14ac:dyDescent="0.25">
      <c r="A34" s="59" t="s">
        <v>54</v>
      </c>
      <c r="B34" s="26">
        <v>3773</v>
      </c>
      <c r="C34" s="26">
        <v>166882</v>
      </c>
      <c r="D34" s="26">
        <v>4358</v>
      </c>
      <c r="E34" s="26">
        <v>189239</v>
      </c>
      <c r="F34" s="26">
        <f t="shared" si="8"/>
        <v>15.504903260005301</v>
      </c>
      <c r="G34" s="26">
        <f t="shared" si="8"/>
        <v>13.396891216548221</v>
      </c>
      <c r="H34" s="60"/>
      <c r="I34" s="29">
        <v>26.74</v>
      </c>
      <c r="J34" s="29">
        <v>17.89</v>
      </c>
      <c r="K34" s="29">
        <v>1367</v>
      </c>
      <c r="L34" s="29">
        <v>31.83</v>
      </c>
      <c r="M34" s="29">
        <v>19.829999999999998</v>
      </c>
      <c r="N34" s="29">
        <v>1521</v>
      </c>
      <c r="O34" s="29">
        <f t="shared" si="9"/>
        <v>19.035153328347047</v>
      </c>
      <c r="P34" s="29">
        <f t="shared" si="9"/>
        <v>10.844046953605353</v>
      </c>
      <c r="Q34" s="29">
        <f t="shared" si="7"/>
        <v>11.265544989027067</v>
      </c>
      <c r="R34" s="29">
        <v>6.84</v>
      </c>
      <c r="S34" s="61">
        <v>50</v>
      </c>
    </row>
    <row r="35" spans="1:19" ht="18" x14ac:dyDescent="0.25">
      <c r="A35" s="59" t="s">
        <v>55</v>
      </c>
      <c r="B35" s="26">
        <v>3635</v>
      </c>
      <c r="C35" s="26">
        <v>161950</v>
      </c>
      <c r="D35" s="26">
        <v>4489</v>
      </c>
      <c r="E35" s="26">
        <v>198045</v>
      </c>
      <c r="F35" s="26">
        <f t="shared" si="8"/>
        <v>23.493810178817057</v>
      </c>
      <c r="G35" s="26">
        <f t="shared" si="8"/>
        <v>22.287743130595864</v>
      </c>
      <c r="H35" s="60"/>
      <c r="I35" s="29">
        <v>24.61</v>
      </c>
      <c r="J35" s="29">
        <v>15.5</v>
      </c>
      <c r="K35" s="29">
        <v>1246</v>
      </c>
      <c r="L35" s="29">
        <v>33.32</v>
      </c>
      <c r="M35" s="29">
        <v>22.21</v>
      </c>
      <c r="N35" s="29">
        <v>1643</v>
      </c>
      <c r="O35" s="29">
        <f t="shared" si="9"/>
        <v>35.392117025599354</v>
      </c>
      <c r="P35" s="29">
        <f t="shared" si="9"/>
        <v>43.290322580645167</v>
      </c>
      <c r="Q35" s="29">
        <f t="shared" si="7"/>
        <v>31.86195826645265</v>
      </c>
      <c r="R35" s="29">
        <v>8.09</v>
      </c>
      <c r="S35" s="61">
        <v>50.01</v>
      </c>
    </row>
    <row r="36" spans="1:19" ht="18" x14ac:dyDescent="0.25">
      <c r="A36" s="59" t="s">
        <v>56</v>
      </c>
      <c r="B36" s="26">
        <v>3681</v>
      </c>
      <c r="C36" s="26">
        <v>164514</v>
      </c>
      <c r="D36" s="26">
        <v>4476</v>
      </c>
      <c r="E36" s="26">
        <v>194780</v>
      </c>
      <c r="F36" s="26">
        <f t="shared" si="8"/>
        <v>21.597392013039933</v>
      </c>
      <c r="G36" s="26">
        <f t="shared" si="8"/>
        <v>18.397218473807701</v>
      </c>
      <c r="H36" s="60"/>
      <c r="I36" s="29">
        <v>26.4</v>
      </c>
      <c r="J36" s="29">
        <v>16.89</v>
      </c>
      <c r="K36" s="29">
        <v>1346</v>
      </c>
      <c r="L36" s="29">
        <v>32.520000000000003</v>
      </c>
      <c r="M36" s="29">
        <v>22.19</v>
      </c>
      <c r="N36" s="29">
        <v>1547</v>
      </c>
      <c r="O36" s="29">
        <f t="shared" si="9"/>
        <v>23.181818181818201</v>
      </c>
      <c r="P36" s="29">
        <f t="shared" si="9"/>
        <v>31.379514505624634</v>
      </c>
      <c r="Q36" s="29">
        <f t="shared" si="7"/>
        <v>14.933135215453195</v>
      </c>
      <c r="R36" s="29">
        <v>5.48</v>
      </c>
      <c r="S36" s="61">
        <v>49.97</v>
      </c>
    </row>
    <row r="37" spans="1:19" ht="18" x14ac:dyDescent="0.25">
      <c r="A37" s="59" t="s">
        <v>57</v>
      </c>
      <c r="B37" s="26">
        <v>3675</v>
      </c>
      <c r="C37" s="26">
        <v>162518</v>
      </c>
      <c r="D37" s="26">
        <v>4497</v>
      </c>
      <c r="E37" s="26">
        <v>196278</v>
      </c>
      <c r="F37" s="26">
        <f t="shared" si="8"/>
        <v>22.367346938775508</v>
      </c>
      <c r="G37" s="26">
        <f t="shared" si="8"/>
        <v>20.773083596893883</v>
      </c>
      <c r="H37" s="60"/>
      <c r="I37" s="29">
        <v>25.98</v>
      </c>
      <c r="J37" s="29">
        <v>17.57</v>
      </c>
      <c r="K37" s="29">
        <v>1349</v>
      </c>
      <c r="L37" s="29">
        <v>33.5</v>
      </c>
      <c r="M37" s="29">
        <v>22.58</v>
      </c>
      <c r="N37" s="29">
        <v>1616</v>
      </c>
      <c r="O37" s="29">
        <f t="shared" si="9"/>
        <v>28.94534257120862</v>
      </c>
      <c r="P37" s="29">
        <f t="shared" si="9"/>
        <v>28.514513375071132</v>
      </c>
      <c r="Q37" s="29">
        <f t="shared" si="7"/>
        <v>19.792438843587842</v>
      </c>
      <c r="R37" s="29">
        <v>5.88</v>
      </c>
      <c r="S37" s="61">
        <v>50</v>
      </c>
    </row>
    <row r="38" spans="1:19" ht="18" x14ac:dyDescent="0.25">
      <c r="A38" s="59" t="s">
        <v>58</v>
      </c>
      <c r="B38" s="26">
        <v>3587</v>
      </c>
      <c r="C38" s="26">
        <v>158513</v>
      </c>
      <c r="D38" s="26">
        <v>4525</v>
      </c>
      <c r="E38" s="26">
        <v>199874</v>
      </c>
      <c r="F38" s="26">
        <f t="shared" si="8"/>
        <v>26.149986060775021</v>
      </c>
      <c r="G38" s="26">
        <f t="shared" si="8"/>
        <v>26.09312800842833</v>
      </c>
      <c r="H38" s="60"/>
      <c r="I38" s="29">
        <v>26.509</v>
      </c>
      <c r="J38" s="29">
        <v>17.692</v>
      </c>
      <c r="K38" s="29">
        <v>1440</v>
      </c>
      <c r="L38" s="29">
        <v>32.701999999999998</v>
      </c>
      <c r="M38" s="29">
        <v>22.678999999999998</v>
      </c>
      <c r="N38" s="29">
        <v>1592</v>
      </c>
      <c r="O38" s="29">
        <f t="shared" si="9"/>
        <v>23.36187709834395</v>
      </c>
      <c r="P38" s="29">
        <f t="shared" si="9"/>
        <v>28.187881528374398</v>
      </c>
      <c r="Q38" s="29">
        <f t="shared" si="7"/>
        <v>10.555555555555555</v>
      </c>
      <c r="R38" s="29">
        <v>5.89</v>
      </c>
      <c r="S38" s="61">
        <v>50.03</v>
      </c>
    </row>
    <row r="39" spans="1:19" ht="18" x14ac:dyDescent="0.25">
      <c r="A39" s="59" t="s">
        <v>59</v>
      </c>
      <c r="B39" s="26">
        <v>3506</v>
      </c>
      <c r="C39" s="26">
        <v>156419</v>
      </c>
      <c r="D39" s="26">
        <v>4502</v>
      </c>
      <c r="E39" s="26">
        <v>199663</v>
      </c>
      <c r="F39" s="26">
        <f t="shared" si="8"/>
        <v>28.408442669709071</v>
      </c>
      <c r="G39" s="26">
        <f t="shared" si="8"/>
        <v>27.646257807555347</v>
      </c>
      <c r="H39" s="60"/>
      <c r="I39" s="29">
        <v>25.03</v>
      </c>
      <c r="J39" s="29">
        <v>17</v>
      </c>
      <c r="K39" s="29">
        <v>1274</v>
      </c>
      <c r="L39" s="29">
        <v>32.972000000000001</v>
      </c>
      <c r="M39" s="29">
        <v>22.507000000000001</v>
      </c>
      <c r="N39" s="29">
        <v>1570</v>
      </c>
      <c r="O39" s="29">
        <f t="shared" si="9"/>
        <v>31.729924091090687</v>
      </c>
      <c r="P39" s="29">
        <f t="shared" si="9"/>
        <v>32.394117647058835</v>
      </c>
      <c r="Q39" s="29">
        <f t="shared" si="7"/>
        <v>23.233908948194664</v>
      </c>
      <c r="R39" s="29">
        <v>4.84</v>
      </c>
      <c r="S39" s="61">
        <v>50.01</v>
      </c>
    </row>
    <row r="40" spans="1:19" ht="18" x14ac:dyDescent="0.25">
      <c r="A40" s="59" t="s">
        <v>60</v>
      </c>
      <c r="B40" s="26">
        <v>3571</v>
      </c>
      <c r="C40" s="26">
        <v>157259</v>
      </c>
      <c r="D40" s="26">
        <v>4534</v>
      </c>
      <c r="E40" s="26">
        <v>200638</v>
      </c>
      <c r="F40" s="26">
        <f t="shared" si="8"/>
        <v>26.967236068328198</v>
      </c>
      <c r="G40" s="26">
        <f t="shared" si="8"/>
        <v>27.584430779796389</v>
      </c>
      <c r="H40" s="60"/>
      <c r="I40" s="29">
        <v>26.117999999999999</v>
      </c>
      <c r="J40" s="29">
        <v>16.933</v>
      </c>
      <c r="K40" s="29">
        <v>1336</v>
      </c>
      <c r="L40" s="29">
        <v>33.207999999999998</v>
      </c>
      <c r="M40" s="29">
        <v>22.419</v>
      </c>
      <c r="N40" s="29">
        <v>1559</v>
      </c>
      <c r="O40" s="29">
        <f t="shared" si="9"/>
        <v>27.146029558159125</v>
      </c>
      <c r="P40" s="29">
        <f t="shared" si="9"/>
        <v>32.398275556605448</v>
      </c>
      <c r="Q40" s="29">
        <f t="shared" si="7"/>
        <v>16.691616766467064</v>
      </c>
      <c r="R40" s="29">
        <v>4.3600000000000003</v>
      </c>
      <c r="S40" s="61">
        <v>50.02</v>
      </c>
    </row>
    <row r="41" spans="1:19" ht="18" x14ac:dyDescent="0.25">
      <c r="A41" s="59" t="s">
        <v>61</v>
      </c>
      <c r="B41" s="26">
        <v>3565</v>
      </c>
      <c r="C41" s="26">
        <v>155731</v>
      </c>
      <c r="D41" s="26">
        <v>4382</v>
      </c>
      <c r="E41" s="26">
        <v>191253</v>
      </c>
      <c r="F41" s="26">
        <f t="shared" si="8"/>
        <v>22.917251051893409</v>
      </c>
      <c r="G41" s="26">
        <f t="shared" si="8"/>
        <v>22.809845181755719</v>
      </c>
      <c r="H41" s="60"/>
      <c r="I41" s="29">
        <v>26.42</v>
      </c>
      <c r="J41" s="29">
        <v>17.02</v>
      </c>
      <c r="K41" s="29">
        <v>1372</v>
      </c>
      <c r="L41" s="29">
        <v>30.635000000000002</v>
      </c>
      <c r="M41" s="29">
        <v>19.940000000000001</v>
      </c>
      <c r="N41" s="29">
        <v>1403</v>
      </c>
      <c r="O41" s="29">
        <f t="shared" si="9"/>
        <v>15.953822861468584</v>
      </c>
      <c r="P41" s="29">
        <f t="shared" si="9"/>
        <v>17.156286721504124</v>
      </c>
      <c r="Q41" s="29">
        <f t="shared" si="7"/>
        <v>2.259475218658892</v>
      </c>
      <c r="R41" s="29">
        <v>3.35</v>
      </c>
      <c r="S41" s="61">
        <v>50.02</v>
      </c>
    </row>
    <row r="42" spans="1:19" ht="18" x14ac:dyDescent="0.25">
      <c r="A42" s="59" t="s">
        <v>62</v>
      </c>
      <c r="B42" s="26">
        <v>3420</v>
      </c>
      <c r="C42" s="26">
        <v>150293</v>
      </c>
      <c r="D42" s="26">
        <v>4501</v>
      </c>
      <c r="E42" s="26">
        <v>201749</v>
      </c>
      <c r="F42" s="26">
        <f t="shared" si="8"/>
        <v>31.608187134502923</v>
      </c>
      <c r="G42" s="26">
        <f t="shared" si="8"/>
        <v>34.237123485458405</v>
      </c>
      <c r="H42" s="60"/>
      <c r="I42" s="29">
        <v>23.818999999999999</v>
      </c>
      <c r="J42" s="29">
        <v>15.126099999999999</v>
      </c>
      <c r="K42" s="29">
        <v>1196</v>
      </c>
      <c r="L42" s="29">
        <v>31.677</v>
      </c>
      <c r="M42" s="29">
        <v>21.216999999999999</v>
      </c>
      <c r="N42" s="29">
        <v>1589</v>
      </c>
      <c r="O42" s="29">
        <f t="shared" si="9"/>
        <v>32.990469793022385</v>
      </c>
      <c r="P42" s="29">
        <f t="shared" si="9"/>
        <v>40.267484678800223</v>
      </c>
      <c r="Q42" s="29">
        <f t="shared" si="7"/>
        <v>32.859531772575252</v>
      </c>
      <c r="R42" s="29">
        <v>4.68</v>
      </c>
      <c r="S42" s="61">
        <v>50.02</v>
      </c>
    </row>
    <row r="43" spans="1:19" ht="18" x14ac:dyDescent="0.25">
      <c r="A43" s="59" t="s">
        <v>63</v>
      </c>
      <c r="B43" s="26">
        <v>3455</v>
      </c>
      <c r="C43" s="26">
        <v>153642</v>
      </c>
      <c r="D43" s="26">
        <v>4508</v>
      </c>
      <c r="E43" s="26">
        <v>201640</v>
      </c>
      <c r="F43" s="26">
        <f t="shared" si="8"/>
        <v>30.477568740955135</v>
      </c>
      <c r="G43" s="26">
        <f t="shared" si="8"/>
        <v>31.240155686596111</v>
      </c>
      <c r="H43" s="60"/>
      <c r="I43" s="29">
        <v>25.908999999999999</v>
      </c>
      <c r="J43" s="29">
        <v>16.439</v>
      </c>
      <c r="K43" s="29">
        <v>1332</v>
      </c>
      <c r="L43" s="29">
        <v>32.996000000000002</v>
      </c>
      <c r="M43" s="29">
        <v>21.869</v>
      </c>
      <c r="N43" s="29">
        <v>1559</v>
      </c>
      <c r="O43" s="29">
        <f t="shared" si="9"/>
        <v>27.353429310278294</v>
      </c>
      <c r="P43" s="29">
        <f t="shared" si="9"/>
        <v>33.031206277754123</v>
      </c>
      <c r="Q43" s="29">
        <f t="shared" si="7"/>
        <v>17.042042042042041</v>
      </c>
      <c r="R43" s="29">
        <v>5.13</v>
      </c>
      <c r="S43" s="61">
        <v>49.98</v>
      </c>
    </row>
    <row r="44" spans="1:19" ht="18" x14ac:dyDescent="0.25">
      <c r="A44" s="59" t="s">
        <v>64</v>
      </c>
      <c r="B44" s="26">
        <v>3300</v>
      </c>
      <c r="C44" s="26">
        <v>146858</v>
      </c>
      <c r="D44" s="26">
        <v>4479</v>
      </c>
      <c r="E44" s="26">
        <v>198050</v>
      </c>
      <c r="F44" s="26">
        <f t="shared" si="8"/>
        <v>35.727272727272727</v>
      </c>
      <c r="G44" s="26">
        <f t="shared" si="8"/>
        <v>34.858162306445685</v>
      </c>
      <c r="H44" s="60"/>
      <c r="I44" s="29">
        <v>26.344999999999999</v>
      </c>
      <c r="J44" s="29">
        <v>17.338999999999999</v>
      </c>
      <c r="K44" s="29">
        <v>1342</v>
      </c>
      <c r="L44" s="29">
        <v>33.639000000000003</v>
      </c>
      <c r="M44" s="29">
        <v>22.11</v>
      </c>
      <c r="N44" s="29">
        <v>1586</v>
      </c>
      <c r="O44" s="29">
        <f t="shared" si="9"/>
        <v>27.686468020497262</v>
      </c>
      <c r="P44" s="29">
        <f t="shared" si="9"/>
        <v>27.51600438318243</v>
      </c>
      <c r="Q44" s="29">
        <f t="shared" si="7"/>
        <v>18.181818181818183</v>
      </c>
      <c r="R44" s="29">
        <v>5.91</v>
      </c>
      <c r="S44" s="61">
        <v>49.93</v>
      </c>
    </row>
    <row r="45" spans="1:19" ht="18" x14ac:dyDescent="0.25">
      <c r="A45" s="59" t="s">
        <v>65</v>
      </c>
      <c r="B45" s="26">
        <v>3150</v>
      </c>
      <c r="C45" s="26">
        <v>137216</v>
      </c>
      <c r="D45" s="26">
        <v>4473</v>
      </c>
      <c r="E45" s="26">
        <v>199355</v>
      </c>
      <c r="F45" s="26">
        <f t="shared" si="8"/>
        <v>42</v>
      </c>
      <c r="G45" s="26">
        <f t="shared" si="8"/>
        <v>45.285535214552233</v>
      </c>
      <c r="H45" s="60"/>
      <c r="I45" s="29">
        <v>26.513999999999999</v>
      </c>
      <c r="J45" s="29">
        <v>17.347000000000001</v>
      </c>
      <c r="K45" s="29">
        <v>1340</v>
      </c>
      <c r="L45" s="29">
        <v>34.174999999999997</v>
      </c>
      <c r="M45" s="29">
        <v>22.588999999999999</v>
      </c>
      <c r="N45" s="29">
        <v>1594</v>
      </c>
      <c r="O45" s="29">
        <f t="shared" si="9"/>
        <v>28.894169118201695</v>
      </c>
      <c r="P45" s="29">
        <f t="shared" si="9"/>
        <v>30.218481581829693</v>
      </c>
      <c r="Q45" s="29">
        <f t="shared" si="7"/>
        <v>18.955223880597014</v>
      </c>
      <c r="R45" s="29">
        <v>6.52</v>
      </c>
      <c r="S45" s="61">
        <v>49.97</v>
      </c>
    </row>
    <row r="46" spans="1:19" ht="18" x14ac:dyDescent="0.25">
      <c r="A46" s="59" t="s">
        <v>66</v>
      </c>
      <c r="B46" s="26">
        <v>3185</v>
      </c>
      <c r="C46" s="26">
        <v>145077</v>
      </c>
      <c r="D46" s="26">
        <v>4452</v>
      </c>
      <c r="E46" s="26">
        <v>198003</v>
      </c>
      <c r="F46" s="26">
        <f t="shared" si="8"/>
        <v>39.780219780219781</v>
      </c>
      <c r="G46" s="26">
        <f t="shared" si="8"/>
        <v>36.481316817965634</v>
      </c>
      <c r="H46" s="60"/>
      <c r="I46" s="29">
        <v>25.66</v>
      </c>
      <c r="J46" s="29">
        <v>17.463999999999999</v>
      </c>
      <c r="K46" s="29">
        <v>1334</v>
      </c>
      <c r="L46" s="29">
        <v>33.380000000000003</v>
      </c>
      <c r="M46" s="29">
        <v>22.748999999999999</v>
      </c>
      <c r="N46" s="29">
        <v>1598</v>
      </c>
      <c r="O46" s="29">
        <f t="shared" si="9"/>
        <v>30.085736554949349</v>
      </c>
      <c r="P46" s="29">
        <f t="shared" si="9"/>
        <v>30.262253779202936</v>
      </c>
      <c r="Q46" s="29">
        <f t="shared" si="7"/>
        <v>19.790104947526238</v>
      </c>
      <c r="R46" s="29">
        <v>6.94</v>
      </c>
      <c r="S46" s="61">
        <v>50.02</v>
      </c>
    </row>
    <row r="47" spans="1:19" ht="18" x14ac:dyDescent="0.25">
      <c r="A47" s="59" t="s">
        <v>67</v>
      </c>
      <c r="B47" s="26">
        <v>3280</v>
      </c>
      <c r="C47" s="26">
        <v>148798</v>
      </c>
      <c r="D47" s="26">
        <v>4277</v>
      </c>
      <c r="E47" s="26">
        <v>191592</v>
      </c>
      <c r="F47" s="26">
        <f t="shared" si="8"/>
        <v>30.396341463414632</v>
      </c>
      <c r="G47" s="26">
        <f t="shared" si="8"/>
        <v>28.759795158537077</v>
      </c>
      <c r="H47" s="60"/>
      <c r="I47" s="29">
        <v>25.504000000000001</v>
      </c>
      <c r="J47" s="29">
        <v>16.888000000000002</v>
      </c>
      <c r="K47" s="29">
        <v>1309</v>
      </c>
      <c r="L47" s="29">
        <v>34.131999999999998</v>
      </c>
      <c r="M47" s="29">
        <v>23.158999999999999</v>
      </c>
      <c r="N47" s="29">
        <v>1644</v>
      </c>
      <c r="O47" s="29">
        <f t="shared" si="9"/>
        <v>33.829987452948544</v>
      </c>
      <c r="P47" s="29">
        <f t="shared" si="9"/>
        <v>37.13287541449548</v>
      </c>
      <c r="Q47" s="29">
        <f t="shared" si="7"/>
        <v>25.592055003819709</v>
      </c>
      <c r="R47" s="29">
        <v>6.49</v>
      </c>
      <c r="S47" s="61">
        <v>50.04</v>
      </c>
    </row>
    <row r="48" spans="1:19" ht="18" x14ac:dyDescent="0.25">
      <c r="A48" s="59" t="s">
        <v>68</v>
      </c>
      <c r="B48" s="26"/>
      <c r="C48" s="26"/>
      <c r="D48" s="26"/>
      <c r="E48" s="26"/>
      <c r="F48" s="26" t="e">
        <f t="shared" si="8"/>
        <v>#DIV/0!</v>
      </c>
      <c r="G48" s="26" t="e">
        <f t="shared" si="8"/>
        <v>#DIV/0!</v>
      </c>
      <c r="H48" s="60"/>
      <c r="I48" s="29"/>
      <c r="J48" s="29"/>
      <c r="K48" s="29"/>
      <c r="L48" s="29"/>
      <c r="M48" s="29"/>
      <c r="N48" s="29"/>
      <c r="O48" s="29" t="e">
        <f t="shared" si="9"/>
        <v>#DIV/0!</v>
      </c>
      <c r="P48" s="29" t="e">
        <f t="shared" si="9"/>
        <v>#DIV/0!</v>
      </c>
      <c r="Q48" s="29" t="e">
        <f t="shared" si="7"/>
        <v>#DIV/0!</v>
      </c>
      <c r="R48" s="29"/>
      <c r="S48" s="61"/>
    </row>
    <row r="49" spans="1:19" ht="18" x14ac:dyDescent="0.25">
      <c r="A49" s="59" t="s">
        <v>69</v>
      </c>
      <c r="B49" s="26"/>
      <c r="C49" s="26"/>
      <c r="D49" s="26"/>
      <c r="E49" s="26"/>
      <c r="F49" s="26" t="e">
        <f t="shared" si="8"/>
        <v>#DIV/0!</v>
      </c>
      <c r="G49" s="26" t="e">
        <f t="shared" si="8"/>
        <v>#DIV/0!</v>
      </c>
      <c r="H49" s="60"/>
      <c r="I49" s="29"/>
      <c r="J49" s="29"/>
      <c r="K49" s="29"/>
      <c r="L49" s="29"/>
      <c r="M49" s="29"/>
      <c r="N49" s="29"/>
      <c r="O49" s="29" t="e">
        <f t="shared" ref="O49:Q62" si="10">((L49-I49)/I49)*100</f>
        <v>#DIV/0!</v>
      </c>
      <c r="P49" s="29" t="e">
        <f t="shared" si="10"/>
        <v>#DIV/0!</v>
      </c>
      <c r="Q49" s="29" t="e">
        <f t="shared" si="7"/>
        <v>#DIV/0!</v>
      </c>
      <c r="R49" s="29" t="s">
        <v>70</v>
      </c>
      <c r="S49" s="61"/>
    </row>
    <row r="50" spans="1:19" ht="18" x14ac:dyDescent="0.25">
      <c r="A50" s="59" t="s">
        <v>71</v>
      </c>
      <c r="B50" s="26"/>
      <c r="C50" s="26"/>
      <c r="D50" s="26"/>
      <c r="E50" s="26"/>
      <c r="F50" s="26" t="e">
        <f t="shared" si="8"/>
        <v>#DIV/0!</v>
      </c>
      <c r="G50" s="26" t="e">
        <f t="shared" si="8"/>
        <v>#DIV/0!</v>
      </c>
      <c r="H50" s="60"/>
      <c r="I50" s="29"/>
      <c r="J50" s="29"/>
      <c r="K50" s="29"/>
      <c r="L50" s="29"/>
      <c r="M50" s="29"/>
      <c r="N50" s="29"/>
      <c r="O50" s="29" t="e">
        <f t="shared" si="10"/>
        <v>#DIV/0!</v>
      </c>
      <c r="P50" s="29" t="e">
        <f>((M50-J50)/J50)*100</f>
        <v>#DIV/0!</v>
      </c>
      <c r="Q50" s="29" t="e">
        <f t="shared" si="7"/>
        <v>#DIV/0!</v>
      </c>
      <c r="R50" s="29"/>
      <c r="S50" s="61"/>
    </row>
    <row r="51" spans="1:19" ht="18" x14ac:dyDescent="0.25">
      <c r="A51" s="59" t="s">
        <v>72</v>
      </c>
      <c r="B51" s="26"/>
      <c r="C51" s="26"/>
      <c r="D51" s="26"/>
      <c r="E51" s="26"/>
      <c r="F51" s="26" t="e">
        <f t="shared" si="8"/>
        <v>#DIV/0!</v>
      </c>
      <c r="G51" s="26" t="e">
        <f t="shared" si="8"/>
        <v>#DIV/0!</v>
      </c>
      <c r="H51" s="60"/>
      <c r="I51" s="29"/>
      <c r="J51" s="29"/>
      <c r="K51" s="29"/>
      <c r="L51" s="29"/>
      <c r="M51" s="29"/>
      <c r="N51" s="29"/>
      <c r="O51" s="29" t="e">
        <f t="shared" si="10"/>
        <v>#DIV/0!</v>
      </c>
      <c r="P51" s="29" t="e">
        <f t="shared" si="10"/>
        <v>#DIV/0!</v>
      </c>
      <c r="Q51" s="29" t="e">
        <f t="shared" si="7"/>
        <v>#DIV/0!</v>
      </c>
      <c r="R51" s="29"/>
      <c r="S51" s="61"/>
    </row>
    <row r="52" spans="1:19" ht="18" x14ac:dyDescent="0.25">
      <c r="A52" s="59" t="s">
        <v>73</v>
      </c>
      <c r="B52" s="26"/>
      <c r="C52" s="26"/>
      <c r="D52" s="26"/>
      <c r="E52" s="26"/>
      <c r="F52" s="26" t="e">
        <f t="shared" si="8"/>
        <v>#DIV/0!</v>
      </c>
      <c r="G52" s="26" t="e">
        <f t="shared" si="8"/>
        <v>#DIV/0!</v>
      </c>
      <c r="H52" s="60"/>
      <c r="I52" s="29"/>
      <c r="J52" s="29"/>
      <c r="K52" s="29"/>
      <c r="L52" s="29"/>
      <c r="M52" s="29"/>
      <c r="N52" s="29"/>
      <c r="O52" s="29" t="e">
        <f t="shared" si="10"/>
        <v>#DIV/0!</v>
      </c>
      <c r="P52" s="29" t="e">
        <f t="shared" si="10"/>
        <v>#DIV/0!</v>
      </c>
      <c r="Q52" s="29" t="e">
        <f t="shared" si="7"/>
        <v>#DIV/0!</v>
      </c>
      <c r="R52" s="29"/>
      <c r="S52" s="61"/>
    </row>
    <row r="53" spans="1:19" ht="18" x14ac:dyDescent="0.25">
      <c r="A53" s="59" t="s">
        <v>74</v>
      </c>
      <c r="B53" s="26"/>
      <c r="C53" s="26"/>
      <c r="D53" s="26"/>
      <c r="E53" s="26"/>
      <c r="F53" s="26" t="e">
        <f t="shared" si="8"/>
        <v>#DIV/0!</v>
      </c>
      <c r="G53" s="26" t="e">
        <f t="shared" si="8"/>
        <v>#DIV/0!</v>
      </c>
      <c r="H53" s="60"/>
      <c r="I53" s="29"/>
      <c r="J53" s="29"/>
      <c r="K53" s="29"/>
      <c r="L53" s="29"/>
      <c r="M53" s="29"/>
      <c r="N53" s="29"/>
      <c r="O53" s="29" t="e">
        <f t="shared" si="10"/>
        <v>#DIV/0!</v>
      </c>
      <c r="P53" s="29" t="e">
        <f t="shared" si="10"/>
        <v>#DIV/0!</v>
      </c>
      <c r="Q53" s="29" t="e">
        <f t="shared" si="7"/>
        <v>#DIV/0!</v>
      </c>
      <c r="R53" s="29"/>
      <c r="S53" s="61"/>
    </row>
    <row r="54" spans="1:19" ht="18" x14ac:dyDescent="0.25">
      <c r="A54" s="59" t="s">
        <v>75</v>
      </c>
      <c r="B54" s="26"/>
      <c r="C54" s="26"/>
      <c r="D54" s="26"/>
      <c r="E54" s="26"/>
      <c r="F54" s="26" t="e">
        <f t="shared" si="8"/>
        <v>#DIV/0!</v>
      </c>
      <c r="G54" s="26" t="e">
        <f t="shared" si="8"/>
        <v>#DIV/0!</v>
      </c>
      <c r="H54" s="60"/>
      <c r="I54" s="29"/>
      <c r="J54" s="29"/>
      <c r="K54" s="29"/>
      <c r="L54" s="29"/>
      <c r="M54" s="29"/>
      <c r="N54" s="29"/>
      <c r="O54" s="29" t="e">
        <f t="shared" si="10"/>
        <v>#DIV/0!</v>
      </c>
      <c r="P54" s="29" t="e">
        <f t="shared" si="10"/>
        <v>#DIV/0!</v>
      </c>
      <c r="Q54" s="29" t="e">
        <f t="shared" si="7"/>
        <v>#DIV/0!</v>
      </c>
      <c r="R54" s="29"/>
      <c r="S54" s="61"/>
    </row>
    <row r="55" spans="1:19" ht="18" x14ac:dyDescent="0.25">
      <c r="A55" s="59" t="s">
        <v>76</v>
      </c>
      <c r="B55" s="26"/>
      <c r="C55" s="26"/>
      <c r="D55" s="26"/>
      <c r="E55" s="26"/>
      <c r="F55" s="26"/>
      <c r="G55" s="26"/>
      <c r="H55" s="60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61"/>
    </row>
    <row r="56" spans="1:19" ht="18" x14ac:dyDescent="0.25">
      <c r="A56" s="59" t="s">
        <v>77</v>
      </c>
      <c r="B56" s="26"/>
      <c r="C56" s="26"/>
      <c r="D56" s="26"/>
      <c r="E56" s="26"/>
      <c r="F56" s="26" t="e">
        <f t="shared" si="8"/>
        <v>#DIV/0!</v>
      </c>
      <c r="G56" s="26" t="e">
        <f t="shared" si="8"/>
        <v>#DIV/0!</v>
      </c>
      <c r="H56" s="60"/>
      <c r="I56" s="29"/>
      <c r="J56" s="29"/>
      <c r="K56" s="29"/>
      <c r="L56" s="29"/>
      <c r="M56" s="29"/>
      <c r="N56" s="29"/>
      <c r="O56" s="29" t="e">
        <f t="shared" si="10"/>
        <v>#DIV/0!</v>
      </c>
      <c r="P56" s="29" t="e">
        <f t="shared" si="10"/>
        <v>#DIV/0!</v>
      </c>
      <c r="Q56" s="29" t="e">
        <f t="shared" si="7"/>
        <v>#DIV/0!</v>
      </c>
      <c r="R56" s="29"/>
      <c r="S56" s="61"/>
    </row>
    <row r="57" spans="1:19" ht="18" x14ac:dyDescent="0.25">
      <c r="A57" s="59" t="s">
        <v>78</v>
      </c>
      <c r="B57" s="26"/>
      <c r="C57" s="26"/>
      <c r="D57" s="26"/>
      <c r="E57" s="26"/>
      <c r="F57" s="26" t="e">
        <f t="shared" si="8"/>
        <v>#DIV/0!</v>
      </c>
      <c r="G57" s="26" t="e">
        <f t="shared" si="8"/>
        <v>#DIV/0!</v>
      </c>
      <c r="H57" s="60"/>
      <c r="I57" s="29"/>
      <c r="J57" s="29"/>
      <c r="K57" s="29"/>
      <c r="L57" s="29"/>
      <c r="M57" s="29"/>
      <c r="N57" s="29"/>
      <c r="O57" s="29" t="e">
        <f t="shared" si="10"/>
        <v>#DIV/0!</v>
      </c>
      <c r="P57" s="29" t="e">
        <f t="shared" si="10"/>
        <v>#DIV/0!</v>
      </c>
      <c r="Q57" s="29" t="e">
        <f t="shared" si="7"/>
        <v>#DIV/0!</v>
      </c>
      <c r="R57" s="29"/>
      <c r="S57" s="61"/>
    </row>
    <row r="58" spans="1:19" ht="18" hidden="1" x14ac:dyDescent="0.25">
      <c r="A58" s="59" t="s">
        <v>79</v>
      </c>
      <c r="B58" s="48">
        <v>3998</v>
      </c>
      <c r="C58" s="48">
        <v>175489</v>
      </c>
      <c r="D58" s="48">
        <v>4459</v>
      </c>
      <c r="E58" s="48">
        <v>199298</v>
      </c>
      <c r="F58" s="48">
        <f t="shared" si="8"/>
        <v>11.530765382691346</v>
      </c>
      <c r="G58" s="48">
        <f t="shared" si="8"/>
        <v>13.567232134207844</v>
      </c>
      <c r="H58" s="62"/>
      <c r="I58" s="63">
        <v>28.85</v>
      </c>
      <c r="J58" s="63">
        <v>18.13</v>
      </c>
      <c r="K58" s="63">
        <v>1518</v>
      </c>
      <c r="L58" s="63">
        <v>30.43</v>
      </c>
      <c r="M58" s="63">
        <v>20.38</v>
      </c>
      <c r="N58" s="63">
        <v>1573</v>
      </c>
      <c r="O58" s="63">
        <f t="shared" si="10"/>
        <v>5.4766031195840492</v>
      </c>
      <c r="P58" s="63">
        <f t="shared" si="10"/>
        <v>12.410369553226698</v>
      </c>
      <c r="Q58" s="63">
        <f t="shared" si="7"/>
        <v>3.6231884057971016</v>
      </c>
      <c r="R58" s="63">
        <v>12.38</v>
      </c>
      <c r="S58" s="64">
        <v>49.95</v>
      </c>
    </row>
    <row r="59" spans="1:19" ht="21" x14ac:dyDescent="0.25">
      <c r="A59" s="65" t="s">
        <v>80</v>
      </c>
      <c r="B59" s="66">
        <f>AVERAGE(B27:B57)</f>
        <v>3573.1428571428573</v>
      </c>
      <c r="C59" s="66">
        <f>AVERAGE(C27:C57)</f>
        <v>158586.57142857142</v>
      </c>
      <c r="D59" s="66">
        <f>AVERAGE(D27:D57)</f>
        <v>4446.5714285714284</v>
      </c>
      <c r="E59" s="66">
        <f>AVERAGE(E27:E57)</f>
        <v>197327.14285714287</v>
      </c>
      <c r="F59" s="67">
        <f t="shared" si="8"/>
        <v>24.444266751959049</v>
      </c>
      <c r="G59" s="67">
        <f t="shared" si="8"/>
        <v>24.428658164175328</v>
      </c>
      <c r="H59" s="68"/>
      <c r="I59" s="67">
        <f t="shared" ref="I59:N59" si="11">AVERAGE(I27:I57)</f>
        <v>26.118619047619045</v>
      </c>
      <c r="J59" s="67">
        <f t="shared" si="11"/>
        <v>17.029433333333333</v>
      </c>
      <c r="K59" s="67">
        <f t="shared" si="11"/>
        <v>1348.1904761904761</v>
      </c>
      <c r="L59" s="67">
        <f t="shared" si="11"/>
        <v>32.569619047619042</v>
      </c>
      <c r="M59" s="67">
        <f t="shared" si="11"/>
        <v>21.770142857142854</v>
      </c>
      <c r="N59" s="67">
        <f t="shared" si="11"/>
        <v>1568.0952380952381</v>
      </c>
      <c r="O59" s="67">
        <f>((L59-I59)/I59)*100</f>
        <v>24.698855587420752</v>
      </c>
      <c r="P59" s="67">
        <f t="shared" si="10"/>
        <v>27.838328093572429</v>
      </c>
      <c r="Q59" s="67">
        <f t="shared" si="10"/>
        <v>16.311104831873415</v>
      </c>
      <c r="R59" s="67">
        <f>AVERAGE(R27:R57)</f>
        <v>7.5757142857142856</v>
      </c>
      <c r="S59" s="67">
        <f>AVERAGE(S27:S57)</f>
        <v>49.998095238095232</v>
      </c>
    </row>
    <row r="60" spans="1:19" ht="21" x14ac:dyDescent="0.25">
      <c r="A60" s="69" t="s">
        <v>81</v>
      </c>
      <c r="B60" s="66">
        <f>SUM(B27:B57)</f>
        <v>75036</v>
      </c>
      <c r="C60" s="66">
        <f>SUM(C27:C57)</f>
        <v>3330318</v>
      </c>
      <c r="D60" s="66">
        <f>SUM(D27:D57)</f>
        <v>93378</v>
      </c>
      <c r="E60" s="66">
        <f>SUM(E27:E57)</f>
        <v>4143870</v>
      </c>
      <c r="F60" s="67">
        <f t="shared" ref="F60:G62" si="12">((D60-B60)/B60)*100</f>
        <v>24.444266751959059</v>
      </c>
      <c r="G60" s="67">
        <f t="shared" si="12"/>
        <v>24.428658164175314</v>
      </c>
      <c r="H60" s="68"/>
      <c r="I60" s="67">
        <f t="shared" ref="I60:N60" si="13">SUM(I27:I57)</f>
        <v>548.49099999999999</v>
      </c>
      <c r="J60" s="67">
        <f t="shared" si="13"/>
        <v>357.61809999999997</v>
      </c>
      <c r="K60" s="67">
        <f t="shared" si="13"/>
        <v>28312</v>
      </c>
      <c r="L60" s="67">
        <f t="shared" si="13"/>
        <v>683.96199999999988</v>
      </c>
      <c r="M60" s="67">
        <f t="shared" si="13"/>
        <v>457.17299999999994</v>
      </c>
      <c r="N60" s="67">
        <f t="shared" si="13"/>
        <v>32930</v>
      </c>
      <c r="O60" s="67">
        <f>((L60-I60)/I60)*100</f>
        <v>24.698855587420741</v>
      </c>
      <c r="P60" s="67">
        <f t="shared" si="10"/>
        <v>27.838328093572439</v>
      </c>
      <c r="Q60" s="67">
        <f t="shared" si="10"/>
        <v>16.311104831873411</v>
      </c>
      <c r="R60" s="68" t="s">
        <v>82</v>
      </c>
      <c r="S60" s="70" t="s">
        <v>82</v>
      </c>
    </row>
    <row r="61" spans="1:19" ht="21" x14ac:dyDescent="0.25">
      <c r="A61" s="65" t="s">
        <v>37</v>
      </c>
      <c r="B61" s="66">
        <f>MAX(B27:B57)</f>
        <v>3788</v>
      </c>
      <c r="C61" s="66">
        <f>MAX(C27:C57)</f>
        <v>168781</v>
      </c>
      <c r="D61" s="66">
        <f>MAX(D27:D57)</f>
        <v>4534</v>
      </c>
      <c r="E61" s="66">
        <f>MAX(E27:E57)</f>
        <v>204453</v>
      </c>
      <c r="F61" s="67">
        <f t="shared" si="12"/>
        <v>19.693769799366422</v>
      </c>
      <c r="G61" s="67">
        <f t="shared" si="12"/>
        <v>21.135080370420841</v>
      </c>
      <c r="H61" s="68"/>
      <c r="I61" s="67">
        <f t="shared" ref="I61:N61" si="14">MAX(I27:I57)</f>
        <v>28.515000000000001</v>
      </c>
      <c r="J61" s="67">
        <f t="shared" si="14"/>
        <v>17.89</v>
      </c>
      <c r="K61" s="67">
        <f t="shared" si="14"/>
        <v>1488</v>
      </c>
      <c r="L61" s="67">
        <f t="shared" si="14"/>
        <v>34.174999999999997</v>
      </c>
      <c r="M61" s="67">
        <f t="shared" si="14"/>
        <v>23.158999999999999</v>
      </c>
      <c r="N61" s="67">
        <f t="shared" si="14"/>
        <v>1644</v>
      </c>
      <c r="O61" s="67">
        <f>((L61-I61)/I61)*100</f>
        <v>19.84920217429422</v>
      </c>
      <c r="P61" s="67">
        <f t="shared" si="10"/>
        <v>29.45220793739518</v>
      </c>
      <c r="Q61" s="67">
        <f t="shared" si="10"/>
        <v>10.483870967741936</v>
      </c>
      <c r="R61" s="67">
        <f>MAX(R27:R57)</f>
        <v>12</v>
      </c>
      <c r="S61" s="67">
        <f>MAX(S27:S57)</f>
        <v>50.04</v>
      </c>
    </row>
    <row r="62" spans="1:19" ht="21" x14ac:dyDescent="0.25">
      <c r="A62" s="65" t="s">
        <v>36</v>
      </c>
      <c r="B62" s="66">
        <f>MIN(B27:B57)</f>
        <v>3150</v>
      </c>
      <c r="C62" s="66">
        <f>MIN(C27:C57)</f>
        <v>137216</v>
      </c>
      <c r="D62" s="66">
        <f>MIN(D27:D57)</f>
        <v>4277</v>
      </c>
      <c r="E62" s="66">
        <f>MIN(E27:E57)</f>
        <v>189239</v>
      </c>
      <c r="F62" s="67">
        <f t="shared" si="12"/>
        <v>35.777777777777771</v>
      </c>
      <c r="G62" s="67">
        <f t="shared" si="12"/>
        <v>37.913217117537314</v>
      </c>
      <c r="H62" s="68"/>
      <c r="I62" s="67">
        <f t="shared" ref="I62:N62" si="15">MIN(I27:I57)</f>
        <v>23.818999999999999</v>
      </c>
      <c r="J62" s="67">
        <f t="shared" si="15"/>
        <v>15.126099999999999</v>
      </c>
      <c r="K62" s="67">
        <f t="shared" si="15"/>
        <v>1196</v>
      </c>
      <c r="L62" s="67">
        <f t="shared" si="15"/>
        <v>29.86</v>
      </c>
      <c r="M62" s="67">
        <f t="shared" si="15"/>
        <v>19.059999999999999</v>
      </c>
      <c r="N62" s="67">
        <f t="shared" si="15"/>
        <v>1403</v>
      </c>
      <c r="O62" s="67">
        <f>((L62-I62)/I62)*100</f>
        <v>25.362105881859019</v>
      </c>
      <c r="P62" s="67">
        <f t="shared" si="10"/>
        <v>26.007364753637752</v>
      </c>
      <c r="Q62" s="67">
        <f t="shared" si="10"/>
        <v>17.307692307692307</v>
      </c>
      <c r="R62" s="67">
        <f>MIN(R27:R57)</f>
        <v>3.35</v>
      </c>
      <c r="S62" s="67">
        <f>MIN(S27:S57)</f>
        <v>49.93</v>
      </c>
    </row>
    <row r="63" spans="1:19" ht="19.5" thickBot="1" x14ac:dyDescent="0.35">
      <c r="A63" s="71" t="s">
        <v>38</v>
      </c>
      <c r="B63" s="72"/>
      <c r="C63" s="72"/>
      <c r="D63" s="72"/>
      <c r="E63" s="72"/>
      <c r="F63" s="73">
        <f>((D60-B60)/B60)*100</f>
        <v>24.444266751959059</v>
      </c>
      <c r="G63" s="73"/>
      <c r="H63" s="74"/>
      <c r="I63" s="72" t="s">
        <v>38</v>
      </c>
      <c r="J63" s="72"/>
      <c r="K63" s="72"/>
      <c r="L63" s="72"/>
      <c r="M63" s="72"/>
      <c r="N63" s="72"/>
      <c r="O63" s="75">
        <f>((L60-I60)/I60)*100</f>
        <v>24.698855587420741</v>
      </c>
      <c r="P63" s="75">
        <f>((M60-J60)/J60)*100</f>
        <v>27.838328093572439</v>
      </c>
      <c r="Q63" s="75"/>
      <c r="R63" s="74"/>
      <c r="S63" s="76"/>
    </row>
  </sheetData>
  <mergeCells count="28">
    <mergeCell ref="A63:E63"/>
    <mergeCell ref="I63:N63"/>
    <mergeCell ref="B25:C25"/>
    <mergeCell ref="D25:E25"/>
    <mergeCell ref="F25:G25"/>
    <mergeCell ref="I25:K25"/>
    <mergeCell ref="L25:N25"/>
    <mergeCell ref="O25:Q25"/>
    <mergeCell ref="L3:N3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A1:S1"/>
    <mergeCell ref="A2:A4"/>
    <mergeCell ref="B2:G2"/>
    <mergeCell ref="I2:Q2"/>
    <mergeCell ref="R2:R4"/>
    <mergeCell ref="S2:S3"/>
    <mergeCell ref="B3:C3"/>
    <mergeCell ref="D3:E3"/>
    <mergeCell ref="F3:G3"/>
    <mergeCell ref="I3:K3"/>
  </mergeCells>
  <pageMargins left="0.7" right="0.7" top="0.75" bottom="0.75" header="0.3" footer="0.3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vs Con MAY 2022 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2022-05-22T04:43:51Z</dcterms:created>
  <dcterms:modified xsi:type="dcterms:W3CDTF">2022-05-22T04:44:05Z</dcterms:modified>
</cp:coreProperties>
</file>