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(HPSLDC)'!$A$1:$J$93</definedName>
  </definedNames>
  <calcPr calcId="125725"/>
</workbook>
</file>

<file path=xl/calcChain.xml><?xml version="1.0" encoding="utf-8"?>
<calcChain xmlns="http://schemas.openxmlformats.org/spreadsheetml/2006/main">
  <c r="C113" i="1"/>
  <c r="I84"/>
  <c r="D84"/>
  <c r="G83"/>
  <c r="I82"/>
  <c r="G82"/>
  <c r="I81"/>
  <c r="I83" s="1"/>
  <c r="I80"/>
  <c r="F80"/>
  <c r="I79"/>
  <c r="D121" s="1"/>
  <c r="F79"/>
  <c r="I78"/>
  <c r="S72" s="1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R72"/>
  <c r="Q72"/>
  <c r="P72"/>
  <c r="O72"/>
  <c r="N72"/>
  <c r="M72"/>
  <c r="L72"/>
  <c r="K72"/>
  <c r="D72"/>
  <c r="C72"/>
  <c r="B72"/>
  <c r="D71"/>
  <c r="C71"/>
  <c r="B71"/>
  <c r="I70"/>
  <c r="F70" s="1"/>
  <c r="H70"/>
  <c r="D70"/>
  <c r="C70"/>
  <c r="B70"/>
  <c r="I69"/>
  <c r="H69"/>
  <c r="F69"/>
  <c r="D69"/>
  <c r="C69"/>
  <c r="B69"/>
  <c r="I68"/>
  <c r="H68"/>
  <c r="F68"/>
  <c r="D68"/>
  <c r="C68"/>
  <c r="C83" s="1"/>
  <c r="B68"/>
  <c r="I67"/>
  <c r="F67" s="1"/>
  <c r="H67"/>
  <c r="D67"/>
  <c r="C67"/>
  <c r="B67"/>
  <c r="I66"/>
  <c r="F66" s="1"/>
  <c r="H66"/>
  <c r="D66"/>
  <c r="D83" s="1"/>
  <c r="C66"/>
  <c r="B66"/>
  <c r="I65"/>
  <c r="H65"/>
  <c r="F65"/>
  <c r="I64"/>
  <c r="F64" s="1"/>
  <c r="H64"/>
  <c r="I63"/>
  <c r="H63"/>
  <c r="F63"/>
  <c r="D63"/>
  <c r="C116" s="1"/>
  <c r="D62"/>
  <c r="I61"/>
  <c r="H61"/>
  <c r="F61"/>
  <c r="I60"/>
  <c r="H60"/>
  <c r="F60"/>
  <c r="D60"/>
  <c r="B60"/>
  <c r="D59"/>
  <c r="B59"/>
  <c r="I58"/>
  <c r="E121" s="1"/>
  <c r="H58"/>
  <c r="F58"/>
  <c r="D58"/>
  <c r="C115" s="1"/>
  <c r="B58"/>
  <c r="I57"/>
  <c r="H57"/>
  <c r="F57"/>
  <c r="D57"/>
  <c r="D55"/>
  <c r="C114" s="1"/>
  <c r="D54"/>
  <c r="D53"/>
  <c r="I52"/>
  <c r="H52"/>
  <c r="F52"/>
  <c r="D52"/>
  <c r="B52"/>
  <c r="D51"/>
  <c r="B51"/>
  <c r="G50"/>
  <c r="I49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G38" s="1"/>
  <c r="H38"/>
  <c r="F38"/>
  <c r="E38"/>
  <c r="D38"/>
  <c r="F37"/>
  <c r="E37"/>
  <c r="D37"/>
  <c r="I36"/>
  <c r="G37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F21"/>
  <c r="E21"/>
  <c r="D21"/>
  <c r="I20"/>
  <c r="H20"/>
  <c r="G20"/>
  <c r="G33" s="1"/>
  <c r="F20"/>
  <c r="F33" s="1"/>
  <c r="N31" s="1"/>
  <c r="E20"/>
  <c r="E33" s="1"/>
  <c r="D20"/>
  <c r="D33" s="1"/>
  <c r="R16"/>
  <c r="D11"/>
  <c r="I5"/>
  <c r="C1"/>
  <c r="D47" l="1"/>
  <c r="N33"/>
  <c r="I77"/>
  <c r="D48"/>
  <c r="S57"/>
  <c r="I71"/>
  <c r="K66" s="1"/>
  <c r="G36"/>
  <c r="D61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<sst xmlns="http://schemas.openxmlformats.org/spreadsheetml/2006/main" count="144" uniqueCount="137">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</sst>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1120.7</c:v>
                </c:pt>
                <c:pt idx="1">
                  <c:v>1128.1199999999999</c:v>
                </c:pt>
                <c:pt idx="2">
                  <c:v>1123.6199999999999</c:v>
                </c:pt>
                <c:pt idx="3">
                  <c:v>1122.5</c:v>
                </c:pt>
                <c:pt idx="4">
                  <c:v>1104.3699999999999</c:v>
                </c:pt>
                <c:pt idx="5">
                  <c:v>1088.93</c:v>
                </c:pt>
                <c:pt idx="6">
                  <c:v>1094.8599999999999</c:v>
                </c:pt>
                <c:pt idx="7">
                  <c:v>1135.02</c:v>
                </c:pt>
                <c:pt idx="8">
                  <c:v>1109.98</c:v>
                </c:pt>
                <c:pt idx="9">
                  <c:v>1097.58</c:v>
                </c:pt>
                <c:pt idx="10">
                  <c:v>1092.28</c:v>
                </c:pt>
                <c:pt idx="11">
                  <c:v>1058.55</c:v>
                </c:pt>
                <c:pt idx="12">
                  <c:v>1071.1099999999999</c:v>
                </c:pt>
                <c:pt idx="13">
                  <c:v>1067.17</c:v>
                </c:pt>
                <c:pt idx="14">
                  <c:v>1062.33</c:v>
                </c:pt>
                <c:pt idx="15">
                  <c:v>1060.22</c:v>
                </c:pt>
                <c:pt idx="16">
                  <c:v>1050.95</c:v>
                </c:pt>
                <c:pt idx="17">
                  <c:v>1052.0899999999999</c:v>
                </c:pt>
                <c:pt idx="18">
                  <c:v>1058.53</c:v>
                </c:pt>
                <c:pt idx="19">
                  <c:v>1061.82</c:v>
                </c:pt>
                <c:pt idx="20">
                  <c:v>1079.49</c:v>
                </c:pt>
                <c:pt idx="21">
                  <c:v>1095.97</c:v>
                </c:pt>
                <c:pt idx="22">
                  <c:v>1137.0899999999999</c:v>
                </c:pt>
                <c:pt idx="23">
                  <c:v>1164.82</c:v>
                </c:pt>
                <c:pt idx="24">
                  <c:v>1198.31</c:v>
                </c:pt>
                <c:pt idx="25">
                  <c:v>1235.67</c:v>
                </c:pt>
                <c:pt idx="26">
                  <c:v>1251.0999999999999</c:v>
                </c:pt>
                <c:pt idx="27">
                  <c:v>1262.51</c:v>
                </c:pt>
                <c:pt idx="28">
                  <c:v>1297.9000000000001</c:v>
                </c:pt>
                <c:pt idx="29">
                  <c:v>1339.22</c:v>
                </c:pt>
                <c:pt idx="30">
                  <c:v>1372.35</c:v>
                </c:pt>
                <c:pt idx="31">
                  <c:v>1416.78</c:v>
                </c:pt>
                <c:pt idx="32">
                  <c:v>1402.96</c:v>
                </c:pt>
                <c:pt idx="33">
                  <c:v>1435.23</c:v>
                </c:pt>
                <c:pt idx="34">
                  <c:v>1441.65</c:v>
                </c:pt>
                <c:pt idx="35">
                  <c:v>1433.43</c:v>
                </c:pt>
                <c:pt idx="36">
                  <c:v>1427.99</c:v>
                </c:pt>
                <c:pt idx="37">
                  <c:v>1443.24</c:v>
                </c:pt>
                <c:pt idx="38">
                  <c:v>1469.08</c:v>
                </c:pt>
                <c:pt idx="39">
                  <c:v>1460.16</c:v>
                </c:pt>
                <c:pt idx="40">
                  <c:v>1461.82</c:v>
                </c:pt>
                <c:pt idx="41">
                  <c:v>1453.73</c:v>
                </c:pt>
                <c:pt idx="42">
                  <c:v>1446.02</c:v>
                </c:pt>
                <c:pt idx="43">
                  <c:v>1434.03</c:v>
                </c:pt>
                <c:pt idx="44">
                  <c:v>1435.55</c:v>
                </c:pt>
                <c:pt idx="45">
                  <c:v>1434.96</c:v>
                </c:pt>
                <c:pt idx="46">
                  <c:v>1420.6</c:v>
                </c:pt>
                <c:pt idx="47">
                  <c:v>1428.41</c:v>
                </c:pt>
                <c:pt idx="48">
                  <c:v>1432.28</c:v>
                </c:pt>
                <c:pt idx="49">
                  <c:v>1425.6</c:v>
                </c:pt>
                <c:pt idx="50">
                  <c:v>1400.8</c:v>
                </c:pt>
                <c:pt idx="51">
                  <c:v>1382.53</c:v>
                </c:pt>
                <c:pt idx="52">
                  <c:v>1353.23</c:v>
                </c:pt>
                <c:pt idx="53">
                  <c:v>1320.5</c:v>
                </c:pt>
                <c:pt idx="54">
                  <c:v>1335.2</c:v>
                </c:pt>
                <c:pt idx="55">
                  <c:v>1366.57</c:v>
                </c:pt>
                <c:pt idx="56">
                  <c:v>1372.18</c:v>
                </c:pt>
                <c:pt idx="57">
                  <c:v>1378.4</c:v>
                </c:pt>
                <c:pt idx="58">
                  <c:v>1384.29</c:v>
                </c:pt>
                <c:pt idx="59">
                  <c:v>1385.92</c:v>
                </c:pt>
                <c:pt idx="60">
                  <c:v>1384.8</c:v>
                </c:pt>
                <c:pt idx="61">
                  <c:v>1389.06</c:v>
                </c:pt>
                <c:pt idx="62">
                  <c:v>1374.35</c:v>
                </c:pt>
                <c:pt idx="63">
                  <c:v>1366.69</c:v>
                </c:pt>
                <c:pt idx="64">
                  <c:v>1367.4</c:v>
                </c:pt>
                <c:pt idx="65">
                  <c:v>1369.1</c:v>
                </c:pt>
                <c:pt idx="66">
                  <c:v>1378.1</c:v>
                </c:pt>
                <c:pt idx="67">
                  <c:v>1384.65</c:v>
                </c:pt>
                <c:pt idx="68">
                  <c:v>1328.37</c:v>
                </c:pt>
                <c:pt idx="69">
                  <c:v>1327.69</c:v>
                </c:pt>
                <c:pt idx="70">
                  <c:v>1295.1600000000001</c:v>
                </c:pt>
                <c:pt idx="71">
                  <c:v>1292.8399999999999</c:v>
                </c:pt>
                <c:pt idx="72">
                  <c:v>1272.1400000000001</c:v>
                </c:pt>
                <c:pt idx="73">
                  <c:v>1267.54</c:v>
                </c:pt>
                <c:pt idx="74">
                  <c:v>1245.3900000000001</c:v>
                </c:pt>
                <c:pt idx="75">
                  <c:v>1238.95</c:v>
                </c:pt>
                <c:pt idx="76">
                  <c:v>1230.6600000000001</c:v>
                </c:pt>
                <c:pt idx="77">
                  <c:v>1254.43</c:v>
                </c:pt>
                <c:pt idx="78">
                  <c:v>1282.33</c:v>
                </c:pt>
                <c:pt idx="79">
                  <c:v>1321.78</c:v>
                </c:pt>
                <c:pt idx="80">
                  <c:v>1346.82</c:v>
                </c:pt>
                <c:pt idx="81">
                  <c:v>1343.51</c:v>
                </c:pt>
                <c:pt idx="82">
                  <c:v>1355.64</c:v>
                </c:pt>
                <c:pt idx="83">
                  <c:v>1337.57</c:v>
                </c:pt>
                <c:pt idx="84">
                  <c:v>1331.72</c:v>
                </c:pt>
                <c:pt idx="85">
                  <c:v>1314.81</c:v>
                </c:pt>
                <c:pt idx="86">
                  <c:v>1307.6199999999999</c:v>
                </c:pt>
                <c:pt idx="87">
                  <c:v>1296.8699999999999</c:v>
                </c:pt>
                <c:pt idx="88">
                  <c:v>1287.44</c:v>
                </c:pt>
                <c:pt idx="89">
                  <c:v>1270.3399999999999</c:v>
                </c:pt>
                <c:pt idx="90">
                  <c:v>1254.74</c:v>
                </c:pt>
                <c:pt idx="91">
                  <c:v>1247.92</c:v>
                </c:pt>
                <c:pt idx="92">
                  <c:v>1225.32</c:v>
                </c:pt>
                <c:pt idx="93">
                  <c:v>1202.4000000000001</c:v>
                </c:pt>
                <c:pt idx="94">
                  <c:v>1206.04</c:v>
                </c:pt>
                <c:pt idx="95">
                  <c:v>1182.71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1212.53</c:v>
                </c:pt>
                <c:pt idx="1">
                  <c:v>1206.4299999999998</c:v>
                </c:pt>
                <c:pt idx="2">
                  <c:v>1194.4199999999998</c:v>
                </c:pt>
                <c:pt idx="3">
                  <c:v>1194.21</c:v>
                </c:pt>
                <c:pt idx="4">
                  <c:v>1160.2299999999998</c:v>
                </c:pt>
                <c:pt idx="5">
                  <c:v>1134.3400000000001</c:v>
                </c:pt>
                <c:pt idx="6">
                  <c:v>1115.3499999999999</c:v>
                </c:pt>
                <c:pt idx="7">
                  <c:v>1117.32</c:v>
                </c:pt>
                <c:pt idx="8">
                  <c:v>1116.47</c:v>
                </c:pt>
                <c:pt idx="9">
                  <c:v>1120.27</c:v>
                </c:pt>
                <c:pt idx="10">
                  <c:v>1106.2</c:v>
                </c:pt>
                <c:pt idx="11">
                  <c:v>1086.6199999999999</c:v>
                </c:pt>
                <c:pt idx="12">
                  <c:v>1090.1599999999999</c:v>
                </c:pt>
                <c:pt idx="13">
                  <c:v>1084.6199999999999</c:v>
                </c:pt>
                <c:pt idx="14">
                  <c:v>1119.6699999999998</c:v>
                </c:pt>
                <c:pt idx="15">
                  <c:v>1115.6300000000001</c:v>
                </c:pt>
                <c:pt idx="16">
                  <c:v>1115.22</c:v>
                </c:pt>
                <c:pt idx="17">
                  <c:v>1109.01</c:v>
                </c:pt>
                <c:pt idx="18">
                  <c:v>1055.69</c:v>
                </c:pt>
                <c:pt idx="19">
                  <c:v>1054.1199999999999</c:v>
                </c:pt>
                <c:pt idx="20">
                  <c:v>1091.74</c:v>
                </c:pt>
                <c:pt idx="21">
                  <c:v>1087.99</c:v>
                </c:pt>
                <c:pt idx="22">
                  <c:v>1125.74</c:v>
                </c:pt>
                <c:pt idx="23">
                  <c:v>1172.6399999999999</c:v>
                </c:pt>
                <c:pt idx="24">
                  <c:v>1248.27</c:v>
                </c:pt>
                <c:pt idx="25">
                  <c:v>1267.27</c:v>
                </c:pt>
                <c:pt idx="26">
                  <c:v>1263.6599999999999</c:v>
                </c:pt>
                <c:pt idx="27">
                  <c:v>1316.21</c:v>
                </c:pt>
                <c:pt idx="28">
                  <c:v>1372.42</c:v>
                </c:pt>
                <c:pt idx="29">
                  <c:v>1369.15</c:v>
                </c:pt>
                <c:pt idx="30">
                  <c:v>1361.27</c:v>
                </c:pt>
                <c:pt idx="31">
                  <c:v>1336.37</c:v>
                </c:pt>
                <c:pt idx="32">
                  <c:v>1368.39</c:v>
                </c:pt>
                <c:pt idx="33">
                  <c:v>1363.81</c:v>
                </c:pt>
                <c:pt idx="34">
                  <c:v>1377.6100000000001</c:v>
                </c:pt>
                <c:pt idx="35">
                  <c:v>1409.6000000000001</c:v>
                </c:pt>
                <c:pt idx="36">
                  <c:v>1478.94</c:v>
                </c:pt>
                <c:pt idx="37">
                  <c:v>1496.92</c:v>
                </c:pt>
                <c:pt idx="38">
                  <c:v>1492.83</c:v>
                </c:pt>
                <c:pt idx="39">
                  <c:v>1473.68</c:v>
                </c:pt>
                <c:pt idx="40">
                  <c:v>1467.99</c:v>
                </c:pt>
                <c:pt idx="41">
                  <c:v>1452.63</c:v>
                </c:pt>
                <c:pt idx="42">
                  <c:v>1466.37</c:v>
                </c:pt>
                <c:pt idx="43">
                  <c:v>1454.95</c:v>
                </c:pt>
                <c:pt idx="44">
                  <c:v>1434.37</c:v>
                </c:pt>
                <c:pt idx="45">
                  <c:v>1417.66</c:v>
                </c:pt>
                <c:pt idx="46">
                  <c:v>1444.6799999999998</c:v>
                </c:pt>
                <c:pt idx="47">
                  <c:v>1433.8400000000001</c:v>
                </c:pt>
                <c:pt idx="48">
                  <c:v>1425.21</c:v>
                </c:pt>
                <c:pt idx="49">
                  <c:v>1426.04</c:v>
                </c:pt>
                <c:pt idx="50">
                  <c:v>1380.69</c:v>
                </c:pt>
                <c:pt idx="51">
                  <c:v>1385.98</c:v>
                </c:pt>
                <c:pt idx="52">
                  <c:v>1298.01</c:v>
                </c:pt>
                <c:pt idx="53">
                  <c:v>1278.1500000000001</c:v>
                </c:pt>
                <c:pt idx="54">
                  <c:v>1297.1100000000001</c:v>
                </c:pt>
                <c:pt idx="55">
                  <c:v>1312.6799999999998</c:v>
                </c:pt>
                <c:pt idx="56">
                  <c:v>1345.46</c:v>
                </c:pt>
                <c:pt idx="57">
                  <c:v>1395.15</c:v>
                </c:pt>
                <c:pt idx="58">
                  <c:v>1340.94</c:v>
                </c:pt>
                <c:pt idx="59">
                  <c:v>1473.88</c:v>
                </c:pt>
                <c:pt idx="60">
                  <c:v>1438.77</c:v>
                </c:pt>
                <c:pt idx="61">
                  <c:v>1428.77</c:v>
                </c:pt>
                <c:pt idx="62">
                  <c:v>1428.8799999999999</c:v>
                </c:pt>
                <c:pt idx="63">
                  <c:v>1431.5</c:v>
                </c:pt>
                <c:pt idx="64">
                  <c:v>1381.04</c:v>
                </c:pt>
                <c:pt idx="65">
                  <c:v>1383.8</c:v>
                </c:pt>
                <c:pt idx="66">
                  <c:v>1317.62</c:v>
                </c:pt>
                <c:pt idx="67">
                  <c:v>1326.52</c:v>
                </c:pt>
                <c:pt idx="68">
                  <c:v>1253.8699999999999</c:v>
                </c:pt>
                <c:pt idx="69">
                  <c:v>1281.3900000000001</c:v>
                </c:pt>
                <c:pt idx="70">
                  <c:v>1335.54</c:v>
                </c:pt>
                <c:pt idx="71">
                  <c:v>1316.8799999999999</c:v>
                </c:pt>
                <c:pt idx="72">
                  <c:v>1307.68</c:v>
                </c:pt>
                <c:pt idx="73">
                  <c:v>1321.78</c:v>
                </c:pt>
                <c:pt idx="74">
                  <c:v>1253.72</c:v>
                </c:pt>
                <c:pt idx="75">
                  <c:v>1221.73</c:v>
                </c:pt>
                <c:pt idx="76">
                  <c:v>1160.0900000000001</c:v>
                </c:pt>
                <c:pt idx="77">
                  <c:v>1187.4000000000001</c:v>
                </c:pt>
                <c:pt idx="78">
                  <c:v>1284.69</c:v>
                </c:pt>
                <c:pt idx="79">
                  <c:v>1335.4299999999998</c:v>
                </c:pt>
                <c:pt idx="80">
                  <c:v>1340.96</c:v>
                </c:pt>
                <c:pt idx="81">
                  <c:v>1351.6</c:v>
                </c:pt>
                <c:pt idx="82">
                  <c:v>1329.9</c:v>
                </c:pt>
                <c:pt idx="83">
                  <c:v>1323.4699999999998</c:v>
                </c:pt>
                <c:pt idx="84">
                  <c:v>1337.25</c:v>
                </c:pt>
                <c:pt idx="85">
                  <c:v>1340.86</c:v>
                </c:pt>
                <c:pt idx="86">
                  <c:v>1382.99</c:v>
                </c:pt>
                <c:pt idx="87">
                  <c:v>1402.3799999999999</c:v>
                </c:pt>
                <c:pt idx="88">
                  <c:v>1331.7</c:v>
                </c:pt>
                <c:pt idx="89">
                  <c:v>1324.1899999999998</c:v>
                </c:pt>
                <c:pt idx="90">
                  <c:v>1273.8399999999999</c:v>
                </c:pt>
                <c:pt idx="91">
                  <c:v>1266.1500000000001</c:v>
                </c:pt>
                <c:pt idx="92">
                  <c:v>1280.48</c:v>
                </c:pt>
                <c:pt idx="93">
                  <c:v>1270.21</c:v>
                </c:pt>
                <c:pt idx="94">
                  <c:v>1272.27</c:v>
                </c:pt>
                <c:pt idx="95">
                  <c:v>1259.1100000000001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85460864"/>
        <c:axId val="85462400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</c:v>
                </c:pt>
                <c:pt idx="1">
                  <c:v>50</c:v>
                </c:pt>
                <c:pt idx="2">
                  <c:v>49.98</c:v>
                </c:pt>
                <c:pt idx="3">
                  <c:v>49.98</c:v>
                </c:pt>
                <c:pt idx="4">
                  <c:v>49.95</c:v>
                </c:pt>
                <c:pt idx="5">
                  <c:v>49.95</c:v>
                </c:pt>
                <c:pt idx="6">
                  <c:v>49.99</c:v>
                </c:pt>
                <c:pt idx="7">
                  <c:v>50</c:v>
                </c:pt>
                <c:pt idx="8">
                  <c:v>50</c:v>
                </c:pt>
                <c:pt idx="9">
                  <c:v>49.97</c:v>
                </c:pt>
                <c:pt idx="10">
                  <c:v>50.01</c:v>
                </c:pt>
                <c:pt idx="11">
                  <c:v>50</c:v>
                </c:pt>
                <c:pt idx="12">
                  <c:v>49.99</c:v>
                </c:pt>
                <c:pt idx="13">
                  <c:v>50</c:v>
                </c:pt>
                <c:pt idx="14">
                  <c:v>50.02</c:v>
                </c:pt>
                <c:pt idx="15">
                  <c:v>50.02</c:v>
                </c:pt>
                <c:pt idx="16">
                  <c:v>50.02</c:v>
                </c:pt>
                <c:pt idx="17">
                  <c:v>49.99</c:v>
                </c:pt>
                <c:pt idx="18">
                  <c:v>49.99</c:v>
                </c:pt>
                <c:pt idx="19">
                  <c:v>49.91</c:v>
                </c:pt>
                <c:pt idx="20">
                  <c:v>49.94</c:v>
                </c:pt>
                <c:pt idx="21">
                  <c:v>49.97</c:v>
                </c:pt>
                <c:pt idx="22">
                  <c:v>49.94</c:v>
                </c:pt>
                <c:pt idx="23">
                  <c:v>50.01</c:v>
                </c:pt>
                <c:pt idx="24">
                  <c:v>49.99</c:v>
                </c:pt>
                <c:pt idx="25">
                  <c:v>50.01</c:v>
                </c:pt>
                <c:pt idx="26">
                  <c:v>50.01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49.95</c:v>
                </c:pt>
                <c:pt idx="33">
                  <c:v>49.85</c:v>
                </c:pt>
                <c:pt idx="34">
                  <c:v>49.86</c:v>
                </c:pt>
                <c:pt idx="35">
                  <c:v>49.93</c:v>
                </c:pt>
                <c:pt idx="36">
                  <c:v>49.92</c:v>
                </c:pt>
                <c:pt idx="37">
                  <c:v>50.01</c:v>
                </c:pt>
                <c:pt idx="38">
                  <c:v>50.02</c:v>
                </c:pt>
                <c:pt idx="39">
                  <c:v>50.07</c:v>
                </c:pt>
                <c:pt idx="40">
                  <c:v>49.99</c:v>
                </c:pt>
                <c:pt idx="41">
                  <c:v>50.02</c:v>
                </c:pt>
                <c:pt idx="42">
                  <c:v>50.05</c:v>
                </c:pt>
                <c:pt idx="43">
                  <c:v>50.02</c:v>
                </c:pt>
                <c:pt idx="44">
                  <c:v>50.03</c:v>
                </c:pt>
                <c:pt idx="45">
                  <c:v>50.05</c:v>
                </c:pt>
                <c:pt idx="46">
                  <c:v>50.04</c:v>
                </c:pt>
                <c:pt idx="47">
                  <c:v>50.07</c:v>
                </c:pt>
                <c:pt idx="48">
                  <c:v>50.08</c:v>
                </c:pt>
                <c:pt idx="49">
                  <c:v>50.04</c:v>
                </c:pt>
                <c:pt idx="50">
                  <c:v>50.02</c:v>
                </c:pt>
                <c:pt idx="51">
                  <c:v>50.05</c:v>
                </c:pt>
                <c:pt idx="52">
                  <c:v>50.05</c:v>
                </c:pt>
                <c:pt idx="53">
                  <c:v>50.06</c:v>
                </c:pt>
                <c:pt idx="54">
                  <c:v>50.02</c:v>
                </c:pt>
                <c:pt idx="55">
                  <c:v>50.03</c:v>
                </c:pt>
                <c:pt idx="56">
                  <c:v>50.02</c:v>
                </c:pt>
                <c:pt idx="57">
                  <c:v>49.99</c:v>
                </c:pt>
                <c:pt idx="58">
                  <c:v>50.02</c:v>
                </c:pt>
                <c:pt idx="59">
                  <c:v>49.99</c:v>
                </c:pt>
                <c:pt idx="60">
                  <c:v>50.01</c:v>
                </c:pt>
                <c:pt idx="61">
                  <c:v>49.98</c:v>
                </c:pt>
                <c:pt idx="62">
                  <c:v>49.97</c:v>
                </c:pt>
                <c:pt idx="63">
                  <c:v>49.91</c:v>
                </c:pt>
                <c:pt idx="64">
                  <c:v>49.98</c:v>
                </c:pt>
                <c:pt idx="65">
                  <c:v>49.91</c:v>
                </c:pt>
                <c:pt idx="66">
                  <c:v>50</c:v>
                </c:pt>
                <c:pt idx="67">
                  <c:v>49.99</c:v>
                </c:pt>
                <c:pt idx="68">
                  <c:v>50</c:v>
                </c:pt>
                <c:pt idx="69">
                  <c:v>49.99</c:v>
                </c:pt>
                <c:pt idx="70">
                  <c:v>50</c:v>
                </c:pt>
                <c:pt idx="71">
                  <c:v>50</c:v>
                </c:pt>
                <c:pt idx="72">
                  <c:v>50.03</c:v>
                </c:pt>
                <c:pt idx="73">
                  <c:v>50.01</c:v>
                </c:pt>
                <c:pt idx="74">
                  <c:v>49.98</c:v>
                </c:pt>
                <c:pt idx="75">
                  <c:v>50.01</c:v>
                </c:pt>
                <c:pt idx="76">
                  <c:v>49.91</c:v>
                </c:pt>
                <c:pt idx="77">
                  <c:v>49.93</c:v>
                </c:pt>
                <c:pt idx="78">
                  <c:v>49.97</c:v>
                </c:pt>
                <c:pt idx="79">
                  <c:v>49.99</c:v>
                </c:pt>
                <c:pt idx="80">
                  <c:v>49.93</c:v>
                </c:pt>
                <c:pt idx="81">
                  <c:v>49.78</c:v>
                </c:pt>
                <c:pt idx="82">
                  <c:v>49.85</c:v>
                </c:pt>
                <c:pt idx="83">
                  <c:v>49.96</c:v>
                </c:pt>
                <c:pt idx="84">
                  <c:v>49.86</c:v>
                </c:pt>
                <c:pt idx="85">
                  <c:v>49.89</c:v>
                </c:pt>
                <c:pt idx="86">
                  <c:v>49.86</c:v>
                </c:pt>
                <c:pt idx="87">
                  <c:v>49.96</c:v>
                </c:pt>
                <c:pt idx="88">
                  <c:v>49.9</c:v>
                </c:pt>
                <c:pt idx="89">
                  <c:v>49.83</c:v>
                </c:pt>
                <c:pt idx="90">
                  <c:v>49.91</c:v>
                </c:pt>
                <c:pt idx="91">
                  <c:v>50</c:v>
                </c:pt>
                <c:pt idx="92">
                  <c:v>50</c:v>
                </c:pt>
                <c:pt idx="93">
                  <c:v>50.03</c:v>
                </c:pt>
                <c:pt idx="94">
                  <c:v>49.98</c:v>
                </c:pt>
                <c:pt idx="95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85486592"/>
        <c:axId val="85485056"/>
      </c:lineChart>
      <c:catAx>
        <c:axId val="8546086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85462400"/>
        <c:crosses val="autoZero"/>
        <c:auto val="1"/>
        <c:lblAlgn val="ctr"/>
        <c:lblOffset val="100"/>
      </c:catAx>
      <c:valAx>
        <c:axId val="854624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85460864"/>
        <c:crosses val="autoZero"/>
        <c:crossBetween val="between"/>
      </c:valAx>
      <c:valAx>
        <c:axId val="85485056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85486592"/>
        <c:crosses val="max"/>
        <c:crossBetween val="between"/>
      </c:valAx>
      <c:catAx>
        <c:axId val="85486592"/>
        <c:scaling>
          <c:orientation val="minMax"/>
        </c:scaling>
        <c:delete val="1"/>
        <c:axPos val="b"/>
        <c:numFmt formatCode="General" sourceLinked="1"/>
        <c:tickLblPos val="none"/>
        <c:crossAx val="85485056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23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</v>
          </cell>
          <cell r="E5">
            <v>1120.7</v>
          </cell>
          <cell r="T5">
            <v>1212.53</v>
          </cell>
        </row>
        <row r="6">
          <cell r="B6" t="str">
            <v>00.15-00.30</v>
          </cell>
          <cell r="C6">
            <v>50</v>
          </cell>
          <cell r="E6">
            <v>1128.1199999999999</v>
          </cell>
          <cell r="T6">
            <v>1206.4299999999998</v>
          </cell>
        </row>
        <row r="7">
          <cell r="B7" t="str">
            <v>00.30-00.45</v>
          </cell>
          <cell r="C7">
            <v>49.98</v>
          </cell>
          <cell r="E7">
            <v>1123.6199999999999</v>
          </cell>
          <cell r="T7">
            <v>1194.4199999999998</v>
          </cell>
        </row>
        <row r="8">
          <cell r="B8" t="str">
            <v>00.45-01.00</v>
          </cell>
          <cell r="C8">
            <v>49.98</v>
          </cell>
          <cell r="E8">
            <v>1122.5</v>
          </cell>
          <cell r="T8">
            <v>1194.21</v>
          </cell>
        </row>
        <row r="9">
          <cell r="B9" t="str">
            <v>01.00-01.15</v>
          </cell>
          <cell r="C9">
            <v>49.95</v>
          </cell>
          <cell r="E9">
            <v>1104.3699999999999</v>
          </cell>
          <cell r="T9">
            <v>1160.2299999999998</v>
          </cell>
        </row>
        <row r="10">
          <cell r="B10" t="str">
            <v>01.15-01.30</v>
          </cell>
          <cell r="C10">
            <v>49.95</v>
          </cell>
          <cell r="E10">
            <v>1088.93</v>
          </cell>
          <cell r="T10">
            <v>1134.3400000000001</v>
          </cell>
        </row>
        <row r="11">
          <cell r="B11" t="str">
            <v>01.30-01.45</v>
          </cell>
          <cell r="C11">
            <v>49.99</v>
          </cell>
          <cell r="E11">
            <v>1094.8599999999999</v>
          </cell>
          <cell r="T11">
            <v>1115.3499999999999</v>
          </cell>
        </row>
        <row r="12">
          <cell r="B12" t="str">
            <v>01.45-02.00</v>
          </cell>
          <cell r="C12">
            <v>50</v>
          </cell>
          <cell r="E12">
            <v>1135.02</v>
          </cell>
          <cell r="T12">
            <v>1117.32</v>
          </cell>
        </row>
        <row r="13">
          <cell r="B13" t="str">
            <v>02.00-02.15</v>
          </cell>
          <cell r="C13">
            <v>50</v>
          </cell>
          <cell r="E13">
            <v>1109.98</v>
          </cell>
          <cell r="T13">
            <v>1116.47</v>
          </cell>
        </row>
        <row r="14">
          <cell r="B14" t="str">
            <v>02.15-02.30</v>
          </cell>
          <cell r="C14">
            <v>49.97</v>
          </cell>
          <cell r="E14">
            <v>1097.58</v>
          </cell>
          <cell r="T14">
            <v>1120.27</v>
          </cell>
        </row>
        <row r="15">
          <cell r="B15" t="str">
            <v>02.30-02.45</v>
          </cell>
          <cell r="C15">
            <v>50.01</v>
          </cell>
          <cell r="E15">
            <v>1092.28</v>
          </cell>
          <cell r="T15">
            <v>1106.2</v>
          </cell>
        </row>
        <row r="16">
          <cell r="B16" t="str">
            <v>02.45-03:00</v>
          </cell>
          <cell r="C16">
            <v>50</v>
          </cell>
          <cell r="E16">
            <v>1058.55</v>
          </cell>
          <cell r="T16">
            <v>1086.6199999999999</v>
          </cell>
        </row>
        <row r="17">
          <cell r="B17" t="str">
            <v>03.00-03.15</v>
          </cell>
          <cell r="C17">
            <v>49.99</v>
          </cell>
          <cell r="E17">
            <v>1071.1099999999999</v>
          </cell>
          <cell r="T17">
            <v>1090.1599999999999</v>
          </cell>
        </row>
        <row r="18">
          <cell r="B18" t="str">
            <v>03.15-03.30</v>
          </cell>
          <cell r="C18">
            <v>50</v>
          </cell>
          <cell r="E18">
            <v>1067.17</v>
          </cell>
          <cell r="T18">
            <v>1084.6199999999999</v>
          </cell>
        </row>
        <row r="19">
          <cell r="B19" t="str">
            <v>03.30-03.45</v>
          </cell>
          <cell r="C19">
            <v>50.02</v>
          </cell>
          <cell r="E19">
            <v>1062.33</v>
          </cell>
          <cell r="T19">
            <v>1119.6699999999998</v>
          </cell>
        </row>
        <row r="20">
          <cell r="B20" t="str">
            <v>03.45-04.00</v>
          </cell>
          <cell r="C20">
            <v>50.02</v>
          </cell>
          <cell r="E20">
            <v>1060.22</v>
          </cell>
          <cell r="T20">
            <v>1115.6300000000001</v>
          </cell>
        </row>
        <row r="21">
          <cell r="B21" t="str">
            <v>04.00-04.15</v>
          </cell>
          <cell r="C21">
            <v>50.02</v>
          </cell>
          <cell r="E21">
            <v>1050.95</v>
          </cell>
          <cell r="T21">
            <v>1115.22</v>
          </cell>
        </row>
        <row r="22">
          <cell r="B22" t="str">
            <v>04.15-04.30</v>
          </cell>
          <cell r="C22">
            <v>49.99</v>
          </cell>
          <cell r="E22">
            <v>1052.0899999999999</v>
          </cell>
          <cell r="T22">
            <v>1109.01</v>
          </cell>
        </row>
        <row r="23">
          <cell r="B23" t="str">
            <v>04.30-04.45</v>
          </cell>
          <cell r="C23">
            <v>49.99</v>
          </cell>
          <cell r="E23">
            <v>1058.53</v>
          </cell>
          <cell r="T23">
            <v>1055.69</v>
          </cell>
        </row>
        <row r="24">
          <cell r="B24" t="str">
            <v>04.45-05.00</v>
          </cell>
          <cell r="C24">
            <v>49.91</v>
          </cell>
          <cell r="E24">
            <v>1061.82</v>
          </cell>
          <cell r="T24">
            <v>1054.1199999999999</v>
          </cell>
        </row>
        <row r="25">
          <cell r="B25" t="str">
            <v>05.00-05.15</v>
          </cell>
          <cell r="C25">
            <v>49.94</v>
          </cell>
          <cell r="E25">
            <v>1079.49</v>
          </cell>
          <cell r="T25">
            <v>1091.74</v>
          </cell>
        </row>
        <row r="26">
          <cell r="B26" t="str">
            <v>05.15-05.30</v>
          </cell>
          <cell r="C26">
            <v>49.97</v>
          </cell>
          <cell r="E26">
            <v>1095.97</v>
          </cell>
          <cell r="T26">
            <v>1087.99</v>
          </cell>
        </row>
        <row r="27">
          <cell r="B27" t="str">
            <v>05.30-05.45</v>
          </cell>
          <cell r="C27">
            <v>49.94</v>
          </cell>
          <cell r="E27">
            <v>1137.0899999999999</v>
          </cell>
          <cell r="T27">
            <v>1125.74</v>
          </cell>
        </row>
        <row r="28">
          <cell r="B28" t="str">
            <v>05.45-06.00</v>
          </cell>
          <cell r="C28">
            <v>50.01</v>
          </cell>
          <cell r="E28">
            <v>1164.82</v>
          </cell>
          <cell r="T28">
            <v>1172.6399999999999</v>
          </cell>
        </row>
        <row r="29">
          <cell r="B29" t="str">
            <v>06.00-06.15</v>
          </cell>
          <cell r="C29">
            <v>49.99</v>
          </cell>
          <cell r="E29">
            <v>1198.31</v>
          </cell>
          <cell r="T29">
            <v>1248.27</v>
          </cell>
        </row>
        <row r="30">
          <cell r="B30" t="str">
            <v>06.15-06.30</v>
          </cell>
          <cell r="C30">
            <v>50.01</v>
          </cell>
          <cell r="E30">
            <v>1235.67</v>
          </cell>
          <cell r="T30">
            <v>1267.27</v>
          </cell>
        </row>
        <row r="31">
          <cell r="B31" t="str">
            <v>06.30-06.45</v>
          </cell>
          <cell r="C31">
            <v>50.01</v>
          </cell>
          <cell r="E31">
            <v>1251.0999999999999</v>
          </cell>
          <cell r="T31">
            <v>1263.6599999999999</v>
          </cell>
        </row>
        <row r="32">
          <cell r="B32" t="str">
            <v>06.45-07.00</v>
          </cell>
          <cell r="C32">
            <v>50</v>
          </cell>
          <cell r="E32">
            <v>1262.51</v>
          </cell>
          <cell r="T32">
            <v>1316.21</v>
          </cell>
        </row>
        <row r="33">
          <cell r="B33" t="str">
            <v>07.00-07.15</v>
          </cell>
          <cell r="C33">
            <v>50</v>
          </cell>
          <cell r="E33">
            <v>1297.9000000000001</v>
          </cell>
          <cell r="T33">
            <v>1372.42</v>
          </cell>
        </row>
        <row r="34">
          <cell r="B34" t="str">
            <v>07.15-07.30</v>
          </cell>
          <cell r="C34">
            <v>50</v>
          </cell>
          <cell r="E34">
            <v>1339.22</v>
          </cell>
          <cell r="T34">
            <v>1369.15</v>
          </cell>
        </row>
        <row r="35">
          <cell r="B35" t="str">
            <v>07.30-07.45</v>
          </cell>
          <cell r="C35">
            <v>50</v>
          </cell>
          <cell r="E35">
            <v>1372.35</v>
          </cell>
          <cell r="T35">
            <v>1361.27</v>
          </cell>
        </row>
        <row r="36">
          <cell r="B36" t="str">
            <v>07.45-08.00</v>
          </cell>
          <cell r="C36">
            <v>50</v>
          </cell>
          <cell r="E36">
            <v>1416.78</v>
          </cell>
          <cell r="T36">
            <v>1336.37</v>
          </cell>
        </row>
        <row r="37">
          <cell r="B37" t="str">
            <v>08.00-08.15</v>
          </cell>
          <cell r="C37">
            <v>49.95</v>
          </cell>
          <cell r="E37">
            <v>1402.96</v>
          </cell>
          <cell r="T37">
            <v>1368.39</v>
          </cell>
        </row>
        <row r="38">
          <cell r="B38" t="str">
            <v>08.15-08.30</v>
          </cell>
          <cell r="C38">
            <v>49.85</v>
          </cell>
          <cell r="E38">
            <v>1435.23</v>
          </cell>
          <cell r="T38">
            <v>1363.81</v>
          </cell>
        </row>
        <row r="39">
          <cell r="B39" t="str">
            <v>08.30-08.45</v>
          </cell>
          <cell r="C39">
            <v>49.86</v>
          </cell>
          <cell r="E39">
            <v>1441.65</v>
          </cell>
          <cell r="T39">
            <v>1377.6100000000001</v>
          </cell>
        </row>
        <row r="40">
          <cell r="B40" t="str">
            <v>08.45-09.00</v>
          </cell>
          <cell r="C40">
            <v>49.93</v>
          </cell>
          <cell r="E40">
            <v>1433.43</v>
          </cell>
          <cell r="T40">
            <v>1409.6000000000001</v>
          </cell>
        </row>
        <row r="41">
          <cell r="B41" t="str">
            <v>09.00-09.15</v>
          </cell>
          <cell r="C41">
            <v>49.92</v>
          </cell>
          <cell r="E41">
            <v>1427.99</v>
          </cell>
          <cell r="T41">
            <v>1478.94</v>
          </cell>
        </row>
        <row r="42">
          <cell r="B42" t="str">
            <v>09.15-09.30</v>
          </cell>
          <cell r="C42">
            <v>50.01</v>
          </cell>
          <cell r="E42">
            <v>1443.24</v>
          </cell>
          <cell r="T42">
            <v>1496.92</v>
          </cell>
        </row>
        <row r="43">
          <cell r="B43" t="str">
            <v>09.30-09.45</v>
          </cell>
          <cell r="C43">
            <v>50.02</v>
          </cell>
          <cell r="E43">
            <v>1469.08</v>
          </cell>
          <cell r="T43">
            <v>1492.83</v>
          </cell>
        </row>
        <row r="44">
          <cell r="B44" t="str">
            <v>09.45-10.00</v>
          </cell>
          <cell r="C44">
            <v>50.07</v>
          </cell>
          <cell r="E44">
            <v>1460.16</v>
          </cell>
          <cell r="T44">
            <v>1473.68</v>
          </cell>
        </row>
        <row r="45">
          <cell r="B45" t="str">
            <v>10.00-10.15</v>
          </cell>
          <cell r="C45">
            <v>49.99</v>
          </cell>
          <cell r="E45">
            <v>1461.82</v>
          </cell>
          <cell r="T45">
            <v>1467.99</v>
          </cell>
        </row>
        <row r="46">
          <cell r="B46" t="str">
            <v>10.15-10.30</v>
          </cell>
          <cell r="C46">
            <v>50.02</v>
          </cell>
          <cell r="E46">
            <v>1453.73</v>
          </cell>
          <cell r="T46">
            <v>1452.63</v>
          </cell>
        </row>
        <row r="47">
          <cell r="B47" t="str">
            <v>10.30-10.45</v>
          </cell>
          <cell r="C47">
            <v>50.05</v>
          </cell>
          <cell r="E47">
            <v>1446.02</v>
          </cell>
          <cell r="T47">
            <v>1466.37</v>
          </cell>
        </row>
        <row r="48">
          <cell r="B48" t="str">
            <v>10.45-11.00</v>
          </cell>
          <cell r="C48">
            <v>50.02</v>
          </cell>
          <cell r="E48">
            <v>1434.03</v>
          </cell>
          <cell r="T48">
            <v>1454.95</v>
          </cell>
        </row>
        <row r="49">
          <cell r="B49" t="str">
            <v>11.00-11.15</v>
          </cell>
          <cell r="C49">
            <v>50.03</v>
          </cell>
          <cell r="E49">
            <v>1435.55</v>
          </cell>
          <cell r="T49">
            <v>1434.37</v>
          </cell>
        </row>
        <row r="50">
          <cell r="B50" t="str">
            <v>11.15-11.30</v>
          </cell>
          <cell r="C50">
            <v>50.05</v>
          </cell>
          <cell r="E50">
            <v>1434.96</v>
          </cell>
          <cell r="T50">
            <v>1417.66</v>
          </cell>
        </row>
        <row r="51">
          <cell r="B51" t="str">
            <v>11.30-11.45</v>
          </cell>
          <cell r="C51">
            <v>50.04</v>
          </cell>
          <cell r="E51">
            <v>1420.6</v>
          </cell>
          <cell r="T51">
            <v>1444.6799999999998</v>
          </cell>
        </row>
        <row r="52">
          <cell r="B52" t="str">
            <v>11.45-12.00</v>
          </cell>
          <cell r="C52">
            <v>50.07</v>
          </cell>
          <cell r="E52">
            <v>1428.41</v>
          </cell>
          <cell r="T52">
            <v>1433.8400000000001</v>
          </cell>
        </row>
        <row r="53">
          <cell r="B53" t="str">
            <v>12.00-12.15</v>
          </cell>
          <cell r="C53">
            <v>50.08</v>
          </cell>
          <cell r="E53">
            <v>1432.28</v>
          </cell>
          <cell r="T53">
            <v>1425.21</v>
          </cell>
        </row>
        <row r="54">
          <cell r="B54" t="str">
            <v>12.15-12.30</v>
          </cell>
          <cell r="C54">
            <v>50.04</v>
          </cell>
          <cell r="E54">
            <v>1425.6</v>
          </cell>
          <cell r="T54">
            <v>1426.04</v>
          </cell>
        </row>
        <row r="55">
          <cell r="B55" t="str">
            <v>12:30-12:45</v>
          </cell>
          <cell r="C55">
            <v>50.02</v>
          </cell>
          <cell r="E55">
            <v>1400.8</v>
          </cell>
          <cell r="T55">
            <v>1380.69</v>
          </cell>
        </row>
        <row r="56">
          <cell r="B56" t="str">
            <v>12.45-13.00</v>
          </cell>
          <cell r="C56">
            <v>50.05</v>
          </cell>
          <cell r="E56">
            <v>1382.53</v>
          </cell>
          <cell r="T56">
            <v>1385.98</v>
          </cell>
        </row>
        <row r="57">
          <cell r="B57" t="str">
            <v>13.00-13.15</v>
          </cell>
          <cell r="C57">
            <v>50.05</v>
          </cell>
          <cell r="E57">
            <v>1353.23</v>
          </cell>
          <cell r="T57">
            <v>1298.01</v>
          </cell>
        </row>
        <row r="58">
          <cell r="B58" t="str">
            <v>13.15-13.30</v>
          </cell>
          <cell r="C58">
            <v>50.06</v>
          </cell>
          <cell r="E58">
            <v>1320.5</v>
          </cell>
          <cell r="T58">
            <v>1278.1500000000001</v>
          </cell>
        </row>
        <row r="59">
          <cell r="B59" t="str">
            <v>13.30-13:45</v>
          </cell>
          <cell r="C59">
            <v>50.02</v>
          </cell>
          <cell r="E59">
            <v>1335.2</v>
          </cell>
          <cell r="T59">
            <v>1297.1100000000001</v>
          </cell>
        </row>
        <row r="60">
          <cell r="B60" t="str">
            <v>13.45-14.00</v>
          </cell>
          <cell r="C60">
            <v>50.03</v>
          </cell>
          <cell r="E60">
            <v>1366.57</v>
          </cell>
          <cell r="T60">
            <v>1312.6799999999998</v>
          </cell>
        </row>
        <row r="61">
          <cell r="B61" t="str">
            <v>14.00-14.15</v>
          </cell>
          <cell r="C61">
            <v>50.02</v>
          </cell>
          <cell r="E61">
            <v>1372.18</v>
          </cell>
          <cell r="T61">
            <v>1345.46</v>
          </cell>
        </row>
        <row r="62">
          <cell r="B62" t="str">
            <v>14.15-14.30</v>
          </cell>
          <cell r="C62">
            <v>49.99</v>
          </cell>
          <cell r="E62">
            <v>1378.4</v>
          </cell>
          <cell r="T62">
            <v>1395.15</v>
          </cell>
        </row>
        <row r="63">
          <cell r="B63" t="str">
            <v>14.30-14.45</v>
          </cell>
          <cell r="C63">
            <v>50.02</v>
          </cell>
          <cell r="E63">
            <v>1384.29</v>
          </cell>
          <cell r="T63">
            <v>1340.94</v>
          </cell>
        </row>
        <row r="64">
          <cell r="B64" t="str">
            <v>14.45-15.00</v>
          </cell>
          <cell r="C64">
            <v>49.99</v>
          </cell>
          <cell r="E64">
            <v>1385.92</v>
          </cell>
          <cell r="T64">
            <v>1473.88</v>
          </cell>
        </row>
        <row r="65">
          <cell r="B65" t="str">
            <v>15.00-15.15</v>
          </cell>
          <cell r="C65">
            <v>50.01</v>
          </cell>
          <cell r="E65">
            <v>1384.8</v>
          </cell>
          <cell r="T65">
            <v>1438.77</v>
          </cell>
        </row>
        <row r="66">
          <cell r="B66" t="str">
            <v>15.15-15.30</v>
          </cell>
          <cell r="C66">
            <v>49.98</v>
          </cell>
          <cell r="E66">
            <v>1389.06</v>
          </cell>
          <cell r="T66">
            <v>1428.77</v>
          </cell>
        </row>
        <row r="67">
          <cell r="B67" t="str">
            <v>15.30-15.45</v>
          </cell>
          <cell r="C67">
            <v>49.97</v>
          </cell>
          <cell r="E67">
            <v>1374.35</v>
          </cell>
          <cell r="T67">
            <v>1428.8799999999999</v>
          </cell>
        </row>
        <row r="68">
          <cell r="B68" t="str">
            <v>15.45-16.00</v>
          </cell>
          <cell r="C68">
            <v>49.91</v>
          </cell>
          <cell r="E68">
            <v>1366.69</v>
          </cell>
          <cell r="T68">
            <v>1431.5</v>
          </cell>
        </row>
        <row r="69">
          <cell r="B69" t="str">
            <v>16.00-16.15</v>
          </cell>
          <cell r="C69">
            <v>49.98</v>
          </cell>
          <cell r="E69">
            <v>1367.4</v>
          </cell>
          <cell r="T69">
            <v>1381.04</v>
          </cell>
        </row>
        <row r="70">
          <cell r="B70" t="str">
            <v>16.15-16.30</v>
          </cell>
          <cell r="C70">
            <v>49.91</v>
          </cell>
          <cell r="E70">
            <v>1369.1</v>
          </cell>
          <cell r="T70">
            <v>1383.8</v>
          </cell>
        </row>
        <row r="71">
          <cell r="B71" t="str">
            <v>16.30-16.45</v>
          </cell>
          <cell r="C71">
            <v>50</v>
          </cell>
          <cell r="E71">
            <v>1378.1</v>
          </cell>
          <cell r="T71">
            <v>1317.62</v>
          </cell>
        </row>
        <row r="72">
          <cell r="B72" t="str">
            <v>16.45-17.00</v>
          </cell>
          <cell r="C72">
            <v>49.99</v>
          </cell>
          <cell r="E72">
            <v>1384.65</v>
          </cell>
          <cell r="T72">
            <v>1326.52</v>
          </cell>
        </row>
        <row r="73">
          <cell r="B73" t="str">
            <v>17.00-17.15</v>
          </cell>
          <cell r="C73">
            <v>50</v>
          </cell>
          <cell r="E73">
            <v>1328.37</v>
          </cell>
          <cell r="T73">
            <v>1253.8699999999999</v>
          </cell>
        </row>
        <row r="74">
          <cell r="B74" t="str">
            <v>17.15-17.30</v>
          </cell>
          <cell r="C74">
            <v>49.99</v>
          </cell>
          <cell r="E74">
            <v>1327.69</v>
          </cell>
          <cell r="T74">
            <v>1281.3900000000001</v>
          </cell>
        </row>
        <row r="75">
          <cell r="B75" t="str">
            <v>17.30-17.45</v>
          </cell>
          <cell r="C75">
            <v>50</v>
          </cell>
          <cell r="E75">
            <v>1295.1600000000001</v>
          </cell>
          <cell r="T75">
            <v>1335.54</v>
          </cell>
        </row>
        <row r="76">
          <cell r="B76" t="str">
            <v>17.45-18.00</v>
          </cell>
          <cell r="C76">
            <v>50</v>
          </cell>
          <cell r="E76">
            <v>1292.8399999999999</v>
          </cell>
          <cell r="T76">
            <v>1316.8799999999999</v>
          </cell>
        </row>
        <row r="77">
          <cell r="B77" t="str">
            <v>18.00-18.15</v>
          </cell>
          <cell r="C77">
            <v>50.03</v>
          </cell>
          <cell r="E77">
            <v>1272.1400000000001</v>
          </cell>
          <cell r="T77">
            <v>1307.68</v>
          </cell>
        </row>
        <row r="78">
          <cell r="B78" t="str">
            <v>18.15-18.30</v>
          </cell>
          <cell r="C78">
            <v>50.01</v>
          </cell>
          <cell r="E78">
            <v>1267.54</v>
          </cell>
          <cell r="T78">
            <v>1321.78</v>
          </cell>
        </row>
        <row r="79">
          <cell r="B79" t="str">
            <v>18.30-18.45</v>
          </cell>
          <cell r="C79">
            <v>49.98</v>
          </cell>
          <cell r="E79">
            <v>1245.3900000000001</v>
          </cell>
          <cell r="T79">
            <v>1253.72</v>
          </cell>
        </row>
        <row r="80">
          <cell r="B80" t="str">
            <v>18.45-19.00</v>
          </cell>
          <cell r="C80">
            <v>50.01</v>
          </cell>
          <cell r="E80">
            <v>1238.95</v>
          </cell>
          <cell r="T80">
            <v>1221.73</v>
          </cell>
        </row>
        <row r="81">
          <cell r="B81" t="str">
            <v>19.00-19.15</v>
          </cell>
          <cell r="C81">
            <v>49.91</v>
          </cell>
          <cell r="E81">
            <v>1230.6600000000001</v>
          </cell>
          <cell r="T81">
            <v>1160.0900000000001</v>
          </cell>
        </row>
        <row r="82">
          <cell r="B82" t="str">
            <v>19.15-19.30</v>
          </cell>
          <cell r="C82">
            <v>49.93</v>
          </cell>
          <cell r="E82">
            <v>1254.43</v>
          </cell>
          <cell r="T82">
            <v>1187.4000000000001</v>
          </cell>
        </row>
        <row r="83">
          <cell r="B83" t="str">
            <v>19.30-19.45</v>
          </cell>
          <cell r="C83">
            <v>49.97</v>
          </cell>
          <cell r="E83">
            <v>1282.33</v>
          </cell>
          <cell r="T83">
            <v>1284.69</v>
          </cell>
        </row>
        <row r="84">
          <cell r="B84" t="str">
            <v>19.45-20.00</v>
          </cell>
          <cell r="C84">
            <v>49.99</v>
          </cell>
          <cell r="E84">
            <v>1321.78</v>
          </cell>
          <cell r="T84">
            <v>1335.4299999999998</v>
          </cell>
        </row>
        <row r="85">
          <cell r="B85" t="str">
            <v>20.00-20.15</v>
          </cell>
          <cell r="C85">
            <v>49.93</v>
          </cell>
          <cell r="E85">
            <v>1346.82</v>
          </cell>
          <cell r="T85">
            <v>1340.96</v>
          </cell>
        </row>
        <row r="86">
          <cell r="B86" t="str">
            <v>20.15-20.30</v>
          </cell>
          <cell r="C86">
            <v>49.78</v>
          </cell>
          <cell r="E86">
            <v>1343.51</v>
          </cell>
          <cell r="T86">
            <v>1351.6</v>
          </cell>
        </row>
        <row r="87">
          <cell r="B87" t="str">
            <v>20.30-20.45</v>
          </cell>
          <cell r="C87">
            <v>49.85</v>
          </cell>
          <cell r="E87">
            <v>1355.64</v>
          </cell>
          <cell r="T87">
            <v>1329.9</v>
          </cell>
        </row>
        <row r="88">
          <cell r="B88" t="str">
            <v>20.45-21.00</v>
          </cell>
          <cell r="C88">
            <v>49.96</v>
          </cell>
          <cell r="E88">
            <v>1337.57</v>
          </cell>
          <cell r="T88">
            <v>1323.4699999999998</v>
          </cell>
        </row>
        <row r="89">
          <cell r="B89" t="str">
            <v>21.00-21.15</v>
          </cell>
          <cell r="C89">
            <v>49.86</v>
          </cell>
          <cell r="E89">
            <v>1331.72</v>
          </cell>
          <cell r="T89">
            <v>1337.25</v>
          </cell>
        </row>
        <row r="90">
          <cell r="B90" t="str">
            <v>21.15-21.30</v>
          </cell>
          <cell r="C90">
            <v>49.89</v>
          </cell>
          <cell r="E90">
            <v>1314.81</v>
          </cell>
          <cell r="T90">
            <v>1340.86</v>
          </cell>
        </row>
        <row r="91">
          <cell r="B91" t="str">
            <v>21.30-21.45</v>
          </cell>
          <cell r="C91">
            <v>49.86</v>
          </cell>
          <cell r="E91">
            <v>1307.6199999999999</v>
          </cell>
          <cell r="T91">
            <v>1382.99</v>
          </cell>
        </row>
        <row r="92">
          <cell r="B92" t="str">
            <v>21.45-22.00</v>
          </cell>
          <cell r="C92">
            <v>49.96</v>
          </cell>
          <cell r="E92">
            <v>1296.8699999999999</v>
          </cell>
          <cell r="T92">
            <v>1402.3799999999999</v>
          </cell>
        </row>
        <row r="93">
          <cell r="B93" t="str">
            <v>22.00-22.15</v>
          </cell>
          <cell r="C93">
            <v>49.9</v>
          </cell>
          <cell r="E93">
            <v>1287.44</v>
          </cell>
          <cell r="T93">
            <v>1331.7</v>
          </cell>
        </row>
        <row r="94">
          <cell r="B94" t="str">
            <v>22.15-22.30</v>
          </cell>
          <cell r="C94">
            <v>49.83</v>
          </cell>
          <cell r="E94">
            <v>1270.3399999999999</v>
          </cell>
          <cell r="T94">
            <v>1324.1899999999998</v>
          </cell>
        </row>
        <row r="95">
          <cell r="B95" t="str">
            <v>22.30-22.45</v>
          </cell>
          <cell r="C95">
            <v>49.91</v>
          </cell>
          <cell r="E95">
            <v>1254.74</v>
          </cell>
          <cell r="T95">
            <v>1273.8399999999999</v>
          </cell>
        </row>
        <row r="96">
          <cell r="B96" t="str">
            <v>22.45-23.00</v>
          </cell>
          <cell r="C96">
            <v>50</v>
          </cell>
          <cell r="E96">
            <v>1247.92</v>
          </cell>
          <cell r="T96">
            <v>1266.1500000000001</v>
          </cell>
        </row>
        <row r="97">
          <cell r="B97" t="str">
            <v>23.00-23.15</v>
          </cell>
          <cell r="C97">
            <v>50</v>
          </cell>
          <cell r="E97">
            <v>1225.32</v>
          </cell>
          <cell r="T97">
            <v>1280.48</v>
          </cell>
        </row>
        <row r="98">
          <cell r="B98" t="str">
            <v>23.15-23.30</v>
          </cell>
          <cell r="C98">
            <v>50.03</v>
          </cell>
          <cell r="E98">
            <v>1202.4000000000001</v>
          </cell>
          <cell r="T98">
            <v>1270.21</v>
          </cell>
        </row>
        <row r="99">
          <cell r="B99" t="str">
            <v>23.30-23.45</v>
          </cell>
          <cell r="C99">
            <v>49.98</v>
          </cell>
          <cell r="E99">
            <v>1206.04</v>
          </cell>
          <cell r="T99">
            <v>1272.27</v>
          </cell>
        </row>
        <row r="100">
          <cell r="B100" t="str">
            <v>23.45-24.00</v>
          </cell>
          <cell r="C100">
            <v>50</v>
          </cell>
          <cell r="E100">
            <v>1182.71</v>
          </cell>
          <cell r="T100">
            <v>1259.1100000000001</v>
          </cell>
        </row>
        <row r="101">
          <cell r="C101">
            <v>49.981249999999982</v>
          </cell>
          <cell r="E101">
            <v>307.65299999999996</v>
          </cell>
          <cell r="AJ101">
            <v>1.8037726077111056</v>
          </cell>
          <cell r="BA101" t="str">
            <v>12.00-12.15</v>
          </cell>
        </row>
        <row r="102">
          <cell r="BA102" t="str">
            <v>20.15-20.30</v>
          </cell>
          <cell r="BC102">
            <v>49.78</v>
          </cell>
          <cell r="BD102">
            <v>0</v>
          </cell>
          <cell r="BF102">
            <v>8.0900000000000318</v>
          </cell>
          <cell r="BG102">
            <v>50.08</v>
          </cell>
          <cell r="BH102">
            <v>7.0699999999999932</v>
          </cell>
          <cell r="BJ102">
            <v>0</v>
          </cell>
        </row>
        <row r="104">
          <cell r="B104">
            <v>1469.08</v>
          </cell>
        </row>
        <row r="105">
          <cell r="A105" t="str">
            <v xml:space="preserve">Max Demand observed (MW) (at 09.45 Hrs.) </v>
          </cell>
        </row>
        <row r="106">
          <cell r="B106">
            <v>1050.95</v>
          </cell>
          <cell r="Q106">
            <v>3.6787390543257699</v>
          </cell>
          <cell r="R106">
            <v>2.6408718664625819</v>
          </cell>
        </row>
        <row r="107">
          <cell r="A107" t="str">
            <v xml:space="preserve">Min Demand at observed (MW) (at 04.15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10</v>
          </cell>
          <cell r="AC88">
            <v>9.6950000000000003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113.61499999999999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114.965</v>
          </cell>
          <cell r="AC101">
            <v>114.965</v>
          </cell>
        </row>
        <row r="102">
          <cell r="AB102">
            <v>230</v>
          </cell>
          <cell r="AC102">
            <v>230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5280</v>
          </cell>
          <cell r="AC105">
            <v>5280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B111" t="str">
            <v>PUNJAB through KElPL  (As &amp; When Banking)</v>
          </cell>
          <cell r="AB111">
            <v>1097.0350000000001</v>
          </cell>
        </row>
        <row r="115">
          <cell r="B115" t="str">
            <v>PSPCL (RE Through M/s PTC)</v>
          </cell>
          <cell r="AB115">
            <v>1560</v>
          </cell>
          <cell r="AC115">
            <v>1560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8400</v>
          </cell>
          <cell r="AC118">
            <v>8400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157.88249999999982</v>
          </cell>
          <cell r="CI101">
            <v>-0.51875000000000004</v>
          </cell>
          <cell r="CP101">
            <v>128.79147499999999</v>
          </cell>
        </row>
        <row r="107">
          <cell r="AN107">
            <v>291.66729249999992</v>
          </cell>
        </row>
        <row r="109">
          <cell r="AN109">
            <v>18.255900000000015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0.72312500000000046</v>
          </cell>
          <cell r="BD105">
            <v>340.43970326000004</v>
          </cell>
        </row>
      </sheetData>
      <sheetData sheetId="32">
        <row r="100">
          <cell r="DI100">
            <v>99.446821458050024</v>
          </cell>
          <cell r="DK100">
            <v>7.7096163518425946</v>
          </cell>
        </row>
      </sheetData>
      <sheetData sheetId="33">
        <row r="105">
          <cell r="BD105">
            <v>14.115083000000009</v>
          </cell>
          <cell r="BE105">
            <v>0</v>
          </cell>
          <cell r="BF105">
            <v>7.1881171399999984</v>
          </cell>
        </row>
      </sheetData>
      <sheetData sheetId="34"/>
      <sheetData sheetId="35"/>
      <sheetData sheetId="37"/>
      <sheetData sheetId="38">
        <row r="12">
          <cell r="T12">
            <v>4.8704000000000001</v>
          </cell>
          <cell r="V12">
            <v>1.3503359999999986</v>
          </cell>
        </row>
        <row r="17">
          <cell r="T17">
            <v>0</v>
          </cell>
          <cell r="V17">
            <v>0.42679679999999998</v>
          </cell>
        </row>
        <row r="22">
          <cell r="T22">
            <v>7.2894899999999999E-2</v>
          </cell>
          <cell r="V22">
            <v>0.4103216959999999</v>
          </cell>
        </row>
        <row r="28">
          <cell r="T28">
            <v>1.36223176</v>
          </cell>
          <cell r="V28">
            <v>-8.3468601599999914E-2</v>
          </cell>
        </row>
        <row r="34">
          <cell r="T34">
            <v>0.8723001829999999</v>
          </cell>
          <cell r="V34">
            <v>-0.55552660864000103</v>
          </cell>
        </row>
        <row r="40">
          <cell r="T40">
            <v>0.54955537600000004</v>
          </cell>
          <cell r="V40">
            <v>-0.2556568921600002</v>
          </cell>
        </row>
        <row r="46">
          <cell r="T46">
            <v>0.15058960199999999</v>
          </cell>
          <cell r="V46">
            <v>-0.37590666303999987</v>
          </cell>
        </row>
        <row r="52">
          <cell r="T52">
            <v>2.0735000000000001</v>
          </cell>
          <cell r="V52">
            <v>-8.0930400000001512E-2</v>
          </cell>
        </row>
        <row r="58">
          <cell r="T58">
            <v>3.3599999999999998E-2</v>
          </cell>
          <cell r="V58">
            <v>-0.27546272000000005</v>
          </cell>
        </row>
        <row r="64">
          <cell r="T64">
            <v>6.3600000000000004E-2</v>
          </cell>
          <cell r="V64">
            <v>-3.4559999999999036E-3</v>
          </cell>
        </row>
        <row r="70">
          <cell r="V70">
            <v>-0.92811199999999916</v>
          </cell>
        </row>
        <row r="76">
          <cell r="V76">
            <v>-0.17959008000000054</v>
          </cell>
        </row>
      </sheetData>
      <sheetData sheetId="39"/>
      <sheetData sheetId="40"/>
      <sheetData sheetId="42">
        <row r="2">
          <cell r="C2">
            <v>44400</v>
          </cell>
        </row>
        <row r="6">
          <cell r="Q6">
            <v>59781</v>
          </cell>
        </row>
        <row r="10">
          <cell r="D10">
            <v>23.19</v>
          </cell>
          <cell r="E10">
            <v>23.19</v>
          </cell>
          <cell r="F10">
            <v>28.32</v>
          </cell>
          <cell r="G10">
            <v>28.5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31.44</v>
          </cell>
          <cell r="G11">
            <v>30.6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15.901999999999999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14.22</v>
          </cell>
          <cell r="H13">
            <v>60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5.4139999999999997</v>
          </cell>
          <cell r="H14">
            <v>22.9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3.9239999999999999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2.5249999999999999</v>
          </cell>
          <cell r="H16">
            <v>12.12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2.7670499999999998</v>
          </cell>
          <cell r="H17">
            <v>22.7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1.0940000000000001</v>
          </cell>
          <cell r="H18">
            <v>9.3000000000000007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2.38293</v>
          </cell>
          <cell r="H19">
            <v>10.159000000000001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1.4750000000000001</v>
          </cell>
          <cell r="H20">
            <v>6.2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0.33</v>
          </cell>
          <cell r="H21">
            <v>2.2000000000000002</v>
          </cell>
        </row>
        <row r="22">
          <cell r="D22">
            <v>1.53</v>
          </cell>
          <cell r="E22">
            <v>1.52</v>
          </cell>
          <cell r="F22">
            <v>1.99</v>
          </cell>
          <cell r="G22">
            <v>1.99</v>
          </cell>
        </row>
        <row r="24">
          <cell r="F24">
            <v>1.92</v>
          </cell>
          <cell r="G24">
            <v>2.91</v>
          </cell>
        </row>
        <row r="25">
          <cell r="F25">
            <v>1.44</v>
          </cell>
          <cell r="G25">
            <v>1.1200000000000001</v>
          </cell>
        </row>
        <row r="28">
          <cell r="F28">
            <v>79.2</v>
          </cell>
          <cell r="G28">
            <v>79.334999999999994</v>
          </cell>
          <cell r="H28">
            <v>330</v>
          </cell>
        </row>
        <row r="29">
          <cell r="F29">
            <v>22.69</v>
          </cell>
          <cell r="G29">
            <v>24.352</v>
          </cell>
          <cell r="H29">
            <v>103.4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15.75</v>
          </cell>
          <cell r="G30">
            <v>15.95</v>
          </cell>
          <cell r="H30">
            <v>71.5</v>
          </cell>
        </row>
        <row r="31">
          <cell r="F31">
            <v>12.12</v>
          </cell>
          <cell r="G31">
            <v>12.25085</v>
          </cell>
          <cell r="H31">
            <v>74</v>
          </cell>
        </row>
        <row r="32">
          <cell r="F32">
            <v>65.28</v>
          </cell>
          <cell r="G32">
            <v>78.900000000000006</v>
          </cell>
        </row>
        <row r="33">
          <cell r="F33">
            <v>4.97</v>
          </cell>
          <cell r="G33">
            <v>6.2570800000000002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9.83</v>
          </cell>
          <cell r="G35">
            <v>10.1432</v>
          </cell>
        </row>
        <row r="36">
          <cell r="F36">
            <v>1.8</v>
          </cell>
          <cell r="G36">
            <v>6.1042699999999996</v>
          </cell>
        </row>
        <row r="37">
          <cell r="F37">
            <v>2</v>
          </cell>
          <cell r="G37">
            <v>3.2288800000000002</v>
          </cell>
        </row>
        <row r="38">
          <cell r="F38">
            <v>2.0481600000000002</v>
          </cell>
          <cell r="G38">
            <v>0.97721999999999998</v>
          </cell>
        </row>
        <row r="39">
          <cell r="G39">
            <v>6.36</v>
          </cell>
        </row>
        <row r="40">
          <cell r="G40">
            <v>0.21</v>
          </cell>
        </row>
        <row r="41">
          <cell r="G41">
            <v>26.66</v>
          </cell>
        </row>
        <row r="51">
          <cell r="F51">
            <v>347.51816000000008</v>
          </cell>
        </row>
        <row r="62">
          <cell r="C62">
            <v>23.283550000000002</v>
          </cell>
        </row>
        <row r="77">
          <cell r="I77">
            <v>212.79640000000001</v>
          </cell>
        </row>
      </sheetData>
      <sheetData sheetId="43"/>
      <sheetData sheetId="44"/>
      <sheetData sheetId="45"/>
      <sheetData sheetId="46">
        <row r="105">
          <cell r="BC105">
            <v>0.35611213999999997</v>
          </cell>
        </row>
      </sheetData>
      <sheetData sheetId="47"/>
      <sheetData sheetId="49"/>
      <sheetData sheetId="50">
        <row r="5">
          <cell r="AF5">
            <v>3.08</v>
          </cell>
        </row>
        <row r="7">
          <cell r="AF7">
            <v>0</v>
          </cell>
        </row>
        <row r="23">
          <cell r="AF23">
            <v>3.07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328.37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31" zoomScale="50" zoomScaleSheetLayoutView="50" workbookViewId="0">
      <selection activeCell="D61" sqref="D61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44400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44401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44400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36.803200000000004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28.32</v>
      </c>
      <c r="G20" s="73">
        <f>'[1]Form-1_AnticipatedVsActual_BI'!G10</f>
        <v>28.5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31.44</v>
      </c>
      <c r="G21" s="80">
        <f>'[1]Form-1_AnticipatedVsActual_BI'!G11</f>
        <v>30.6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15.901999999999999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14.22</v>
      </c>
      <c r="H23" s="86">
        <f>'[1]Form-1_AnticipatedVsActual_BI'!H13</f>
        <v>60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5.4139999999999997</v>
      </c>
      <c r="H24" s="88">
        <f>'[1]Form-1_AnticipatedVsActual_BI'!H14</f>
        <v>22.9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3.9239999999999999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2.5249999999999999</v>
      </c>
      <c r="H26" s="88">
        <f>'[1]Form-1_AnticipatedVsActual_BI'!H16</f>
        <v>12.12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2.7670499999999998</v>
      </c>
      <c r="H27" s="88">
        <f>'[1]Form-1_AnticipatedVsActual_BI'!H17</f>
        <v>22.7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1.0940000000000001</v>
      </c>
      <c r="H28" s="88">
        <f>'[1]Form-1_AnticipatedVsActual_BI'!H18</f>
        <v>9.3000000000000007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2.38293</v>
      </c>
      <c r="H29" s="88">
        <f>'[1]Form-1_AnticipatedVsActual_BI'!H19</f>
        <v>10.159000000000001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1.4750000000000001</v>
      </c>
      <c r="H30" s="81">
        <f>'[1]Form-1_AnticipatedVsActual_BI'!H20</f>
        <v>6.2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0.33</v>
      </c>
      <c r="H31" s="88">
        <f>'[1]Form-1_AnticipatedVsActual_BI'!H21</f>
        <v>2.2000000000000002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188.866975728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1.99</v>
      </c>
      <c r="G32" s="84">
        <f>'[1]Form-1_AnticipatedVsActual_BI'!G22</f>
        <v>1.99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97.190000000000012</v>
      </c>
      <c r="G33" s="95">
        <f>SUM(G20:G32)</f>
        <v>111.12397999999999</v>
      </c>
      <c r="H33" s="96"/>
      <c r="I33" s="97"/>
      <c r="J33" s="87"/>
      <c r="K33" s="91" t="s">
        <v>44</v>
      </c>
      <c r="L33" s="91"/>
      <c r="N33" s="92">
        <f>G33+G44+G42+I45</f>
        <v>270.38573500000001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69.814799999999991</v>
      </c>
      <c r="H36" s="116">
        <f>'[1]Form-1_AnticipatedVsActual_BI'!$H$28</f>
        <v>330</v>
      </c>
      <c r="I36" s="117">
        <f>'[1]Form-1_AnticipatedVsActual_BI'!$G$28</f>
        <v>79.334999999999994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9.5201999999999991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4.5380000000000003</v>
      </c>
      <c r="G38" s="127">
        <f>I38*0.2</f>
        <v>4.8704000000000001</v>
      </c>
      <c r="H38" s="127">
        <f>'[1]Form-1_AnticipatedVsActual_BI'!$H$29</f>
        <v>103.4</v>
      </c>
      <c r="I38" s="128">
        <f>'[1]Form-1_AnticipatedVsActual_BI'!$G$29</f>
        <v>24.352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69.503632000000025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15.75</v>
      </c>
      <c r="G42" s="89">
        <f>'[1]Form-1_AnticipatedVsActual_BI'!G30*(0.9925)</f>
        <v>15.830375</v>
      </c>
      <c r="H42" s="86">
        <f>'[1]Form-1_AnticipatedVsActual_BI'!H30</f>
        <v>71.5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12.12</v>
      </c>
      <c r="G43" s="89">
        <f>'[1]Form-1_AnticipatedVsActual_BI'!G31*(0.9925)</f>
        <v>12.158968625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68.64</v>
      </c>
      <c r="G44" s="137">
        <f>'[1]Form-1_AnticipatedVsActual_BI'!G24+'[1]Form-1_AnticipatedVsActual_BI'!G25+'[1]Form-1_AnticipatedVsActual_BI'!G32</f>
        <v>82.93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7.2869757280000007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5.1782718210000001</v>
      </c>
      <c r="H45" s="81">
        <v>55</v>
      </c>
      <c r="I45" s="142">
        <f>SUM('[1]Form-1_AnticipatedVsActual_BI'!G33:G49)</f>
        <v>60.501379999999997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111.12397999999999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79.334999999999994</v>
      </c>
      <c r="E48" s="162"/>
      <c r="F48" s="163" t="s">
        <v>73</v>
      </c>
      <c r="G48" s="164" t="s">
        <v>74</v>
      </c>
      <c r="H48" s="165">
        <f>ABS('[1]Report_Daily Hrly Load Sheet '!AB101/100)</f>
        <v>1.1496500000000001</v>
      </c>
      <c r="I48" s="41">
        <f>ABS('[1]Report_Daily Hrly Load Sheet '!AC101/100)</f>
        <v>1.1496500000000001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0.59780999999999995</v>
      </c>
      <c r="E49" s="168"/>
      <c r="F49" s="163"/>
      <c r="G49" s="169" t="s">
        <v>76</v>
      </c>
      <c r="H49" s="170">
        <f>ABS('[1]Report_Daily Hrly Load Sheet '!AB102/100)</f>
        <v>2.2999999999999998</v>
      </c>
      <c r="I49" s="171">
        <f>ABS('[1]Report_Daily Hrly Load Sheet '!AC102/100)</f>
        <v>2.2999999999999998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82.93</v>
      </c>
      <c r="E50" s="168"/>
      <c r="F50" s="172"/>
      <c r="G50" s="173" t="str">
        <f>"IEX DAM Rate Rs. "&amp;'[1]Form-6_ImportExport'!AF23&amp; " &amp; TAM Rate "&amp;'[1]Form-6_ImportExport'!AF24 &amp;"/kwh"</f>
        <v>IEX DAM Rate Rs. 3.07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0.72312500000000046</v>
      </c>
      <c r="E51" s="168"/>
      <c r="F51" s="177"/>
      <c r="G51" s="130" t="s">
        <v>78</v>
      </c>
      <c r="H51" s="130"/>
      <c r="I51" s="178">
        <f>I48+I49</f>
        <v>3.4496500000000001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1.13615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340.43970326000004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10.048671820999999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23.283550000000002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648.89486508100003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291.66729249999992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141.4264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Rs.3.08</v>
      </c>
      <c r="C58" s="183"/>
      <c r="D58" s="88">
        <f>[1]Report_GoHP!$CP$101</f>
        <v>128.79147499999999</v>
      </c>
      <c r="E58" s="184"/>
      <c r="F58" s="153" t="str">
        <f>IF(I58=0,"",'[1]Report_Daily Hrly Load Sheet '!B111)</f>
        <v>PUNJAB through KElPL  (As &amp; When Banking)</v>
      </c>
      <c r="G58" s="154"/>
      <c r="H58" s="78">
        <f>'[1]Report_Daily Hrly Load Sheet '!AB111/100</f>
        <v>10.970350000000002</v>
      </c>
      <c r="I58" s="41">
        <f>'[1]Report_Daily Hrly Load Sheet '!AB111/100</f>
        <v>10.970350000000002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157.88249999999982</v>
      </c>
      <c r="E59" s="184"/>
      <c r="F59" s="153" t="s">
        <v>86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0.51875000000000004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52.8</v>
      </c>
      <c r="I60" s="41">
        <f>'[1]Report_Daily Hrly Load Sheet '!AC105/100</f>
        <v>52.8</v>
      </c>
      <c r="J60" s="180"/>
    </row>
    <row r="61" spans="1:19" ht="24" customHeight="1">
      <c r="A61" s="152">
        <v>15</v>
      </c>
      <c r="B61" s="153" t="s">
        <v>87</v>
      </c>
      <c r="C61" s="154"/>
      <c r="D61" s="81">
        <f>D57-D58-(D59-D60)</f>
        <v>5.5120675000001143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88</v>
      </c>
      <c r="C62" s="167"/>
      <c r="D62" s="81">
        <f>[1]Report_GoHP!$AN$109</f>
        <v>18.255900000000015</v>
      </c>
      <c r="E62" s="179"/>
      <c r="F62" s="188" t="s">
        <v>89</v>
      </c>
      <c r="G62" s="189"/>
      <c r="H62" s="78"/>
      <c r="I62" s="41"/>
      <c r="J62" s="180"/>
      <c r="L62" s="92"/>
      <c r="N62" s="11" t="s">
        <v>90</v>
      </c>
    </row>
    <row r="63" spans="1:19" ht="36.6" customHeight="1">
      <c r="A63" s="152">
        <v>17</v>
      </c>
      <c r="B63" s="190" t="s">
        <v>91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-0.55065546944000354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15.6</v>
      </c>
      <c r="I63" s="41">
        <f>'[1]Report_Daily Hrly Load Sheet '!AC115/100</f>
        <v>15.6</v>
      </c>
      <c r="J63" s="180"/>
      <c r="K63" s="11">
        <v>17</v>
      </c>
      <c r="L63" s="194" t="s">
        <v>92</v>
      </c>
    </row>
    <row r="64" spans="1:19" ht="20.25" customHeight="1">
      <c r="A64" s="152">
        <v>18</v>
      </c>
      <c r="B64" s="195" t="s">
        <v>93</v>
      </c>
      <c r="C64" s="195"/>
      <c r="D64" s="88">
        <f>D56-D58+D63</f>
        <v>519.55273461156003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94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84</v>
      </c>
      <c r="I66" s="41">
        <f>'[1]Report_Daily Hrly Load Sheet '!AC118/100</f>
        <v>84</v>
      </c>
      <c r="J66" s="180"/>
      <c r="K66" s="200">
        <f>I71-155.701</f>
        <v>52.945400000000006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0.1</v>
      </c>
      <c r="D68" s="84">
        <f>'[1]Report_Daily Hrly Load Sheet '!AC88/100</f>
        <v>9.6950000000000008E-2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95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96</v>
      </c>
      <c r="G71" s="205"/>
      <c r="H71" s="206">
        <f>SUM(H48:H49,H52:H70)</f>
        <v>208.6464</v>
      </c>
      <c r="I71" s="207">
        <f>SUM(I48:I49,I52:I70)</f>
        <v>208.6464</v>
      </c>
      <c r="J71" s="202"/>
      <c r="K71" s="208" t="s">
        <v>97</v>
      </c>
      <c r="L71" s="208" t="s">
        <v>98</v>
      </c>
      <c r="M71" s="208" t="s">
        <v>99</v>
      </c>
      <c r="N71" s="208" t="s">
        <v>100</v>
      </c>
      <c r="O71" s="209" t="s">
        <v>101</v>
      </c>
      <c r="P71" s="209" t="s">
        <v>98</v>
      </c>
      <c r="Q71" s="209" t="s">
        <v>99</v>
      </c>
      <c r="R71" s="209" t="s">
        <v>100</v>
      </c>
      <c r="S71" s="210" t="s">
        <v>102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103</v>
      </c>
      <c r="G72" s="211"/>
      <c r="H72" s="211"/>
      <c r="I72" s="212">
        <f>D64+D83-I71</f>
        <v>311.00328461156005</v>
      </c>
      <c r="J72" s="213"/>
      <c r="K72" s="208">
        <f>[1]Report_Actual_RTD!BC102</f>
        <v>49.78</v>
      </c>
      <c r="L72" s="208" t="str">
        <f>MID([1]Report_Actual_RTD!BA102,7,7)</f>
        <v>20.30</v>
      </c>
      <c r="M72" s="208">
        <f>[1]Report_Actual_RTD!BD102</f>
        <v>0</v>
      </c>
      <c r="N72" s="208">
        <f>[1]Report_Actual_RTD!BF102</f>
        <v>8.0900000000000318</v>
      </c>
      <c r="O72" s="209">
        <f>[1]Report_Actual_RTD!BG102</f>
        <v>50.08</v>
      </c>
      <c r="P72" s="209" t="str">
        <f>MID([1]Report_Actual_RTD!BA101,7,7)</f>
        <v>12.15</v>
      </c>
      <c r="Q72" s="209">
        <f>[1]Report_Actual_RTD!BH102</f>
        <v>7.0699999999999932</v>
      </c>
      <c r="R72" s="209">
        <f>[1]Report_Actual_RTD!BJ102</f>
        <v>0</v>
      </c>
      <c r="S72" s="210">
        <f>I78</f>
        <v>49.981249999999982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104</v>
      </c>
      <c r="G73" s="211"/>
      <c r="H73" s="211"/>
      <c r="I73" s="212">
        <f>[1]Report_Actual_RTD!$E$101</f>
        <v>307.65299999999996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105</v>
      </c>
      <c r="G74" s="211"/>
      <c r="H74" s="211"/>
      <c r="I74" s="41">
        <f>I72-I73</f>
        <v>3.3502846115600846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106</v>
      </c>
      <c r="G75" s="211"/>
      <c r="H75" s="211"/>
      <c r="I75" s="41" t="str">
        <f>ROUND([1]Report_Actual_RTD!Q106,2)&amp;" , "&amp;ROUND([1]Report_Actual_RTD!R106,2) &amp;" &amp; "&amp;ROUND([1]Report_Actual_RTD!AJ101,2)</f>
        <v>3.68 , 2.64 &amp; 1.8</v>
      </c>
      <c r="J75" s="214"/>
      <c r="N75" s="11" t="s">
        <v>107</v>
      </c>
      <c r="O75" s="194" t="s">
        <v>108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109</v>
      </c>
      <c r="G76" s="211"/>
      <c r="H76" s="211"/>
      <c r="I76" s="212">
        <f>'[1]Report_Daily Hrly Load Sheet '!$AB$71/100</f>
        <v>0</v>
      </c>
      <c r="J76" s="214"/>
      <c r="N76" s="11" t="s">
        <v>110</v>
      </c>
      <c r="O76" s="194" t="s">
        <v>111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112</v>
      </c>
      <c r="G77" s="211"/>
      <c r="H77" s="211"/>
      <c r="I77" s="41">
        <f>I73+I76</f>
        <v>307.65299999999996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50.08 at 12.15 Hrs, Min.Freq. 49.78 at 20.30 Hrs)</v>
      </c>
      <c r="G78" s="215"/>
      <c r="H78" s="154"/>
      <c r="I78" s="41">
        <f>[1]Report_Actual_RTD!$C$101</f>
        <v>49.981249999999982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09.45 Hrs.) </v>
      </c>
      <c r="G79" s="211"/>
      <c r="H79" s="211"/>
      <c r="I79" s="217">
        <f>[1]Report_Actual_RTD!$B$104</f>
        <v>1469.08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04.15 Hrs.) </v>
      </c>
      <c r="G80" s="211"/>
      <c r="H80" s="211"/>
      <c r="I80" s="217">
        <f>[1]Report_Actual_RTD!$B$106</f>
        <v>1050.95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113</v>
      </c>
      <c r="G81" s="153" t="s">
        <v>114</v>
      </c>
      <c r="H81" s="215"/>
      <c r="I81" s="41">
        <f>'[1]Surrendered Energy'!BD105</f>
        <v>14.115083000000009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7.19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7.1881171399999984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115</v>
      </c>
      <c r="C83" s="197">
        <f>SUM(C66:C82)</f>
        <v>0.1</v>
      </c>
      <c r="D83" s="227">
        <f>SUM(D66:D82)</f>
        <v>9.6950000000000008E-2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99.45 Lacs,  Avg. Rate: 7.71)</v>
      </c>
      <c r="H83" s="231"/>
      <c r="I83" s="171">
        <f>I81+I82</f>
        <v>21.303200140000008</v>
      </c>
      <c r="J83" s="225"/>
    </row>
    <row r="84" spans="1:19" ht="23.4" customHeight="1" thickBot="1">
      <c r="A84" s="204">
        <v>21</v>
      </c>
      <c r="B84" s="226" t="s">
        <v>116</v>
      </c>
      <c r="C84" s="197"/>
      <c r="D84" s="227">
        <f>'[1]Form-4B URS_booked'!BC105</f>
        <v>0.35611213999999997</v>
      </c>
      <c r="E84" s="232"/>
      <c r="F84" s="233" t="s">
        <v>117</v>
      </c>
      <c r="G84" s="234"/>
      <c r="H84" s="234"/>
      <c r="I84" s="235">
        <f>'[1]Form-1_AnticipatedVsActual_BI'!I77</f>
        <v>212.79640000000001</v>
      </c>
      <c r="J84" s="225"/>
    </row>
    <row r="85" spans="1:19" ht="22.95" customHeight="1">
      <c r="A85" s="204">
        <v>22</v>
      </c>
      <c r="B85" s="226" t="s">
        <v>118</v>
      </c>
      <c r="C85" s="197"/>
      <c r="D85" s="227">
        <f>D64-D84</f>
        <v>519.19662247155998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119</v>
      </c>
      <c r="B86" s="240" t="s">
        <v>120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121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122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123</v>
      </c>
      <c r="C89" s="254"/>
      <c r="D89" s="254"/>
      <c r="E89" s="254"/>
      <c r="F89" s="256"/>
      <c r="G89" s="256"/>
      <c r="H89" s="257" t="s">
        <v>124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125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126</v>
      </c>
      <c r="C112" s="288">
        <f>SUM(D47:D50)</f>
        <v>273.98679000000004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127</v>
      </c>
      <c r="C113" s="293">
        <f>D53</f>
        <v>340.43970326000004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128</v>
      </c>
      <c r="C114" s="293">
        <f>D55</f>
        <v>23.283550000000002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129</v>
      </c>
      <c r="C115" s="293">
        <f>D58</f>
        <v>128.79147499999999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130</v>
      </c>
      <c r="C116" s="293">
        <f>D63</f>
        <v>-0.55065546944000354</v>
      </c>
      <c r="D116" s="294"/>
      <c r="F116" s="91"/>
      <c r="G116" s="91"/>
      <c r="H116" s="91"/>
      <c r="I116" s="11"/>
    </row>
    <row r="117" spans="1:10">
      <c r="A117" s="296" t="s">
        <v>131</v>
      </c>
      <c r="B117" s="297" t="s">
        <v>132</v>
      </c>
      <c r="C117" s="298"/>
      <c r="D117" s="299">
        <f>I74</f>
        <v>3.3502846115600846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133</v>
      </c>
      <c r="C120" s="301" t="s">
        <v>134</v>
      </c>
      <c r="D120" s="300" t="s">
        <v>135</v>
      </c>
      <c r="E120" s="300" t="s">
        <v>136</v>
      </c>
    </row>
    <row r="121" spans="1:10">
      <c r="A121" s="11"/>
      <c r="B121" s="302">
        <f>D47+D48+D49+D50</f>
        <v>273.98679000000004</v>
      </c>
      <c r="C121" s="302">
        <f>$I$73</f>
        <v>307.65299999999996</v>
      </c>
      <c r="D121" s="303">
        <f>$I$79</f>
        <v>1469.08</v>
      </c>
      <c r="E121" s="302">
        <f>SUM(I58:I63)</f>
        <v>79.370350000000002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2021-07-23T20:26:24Z</dcterms:created>
  <dcterms:modified xsi:type="dcterms:W3CDTF">2021-07-23T20:26:37Z</dcterms:modified>
</cp:coreProperties>
</file>