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(HPSLDC)'!$A$1:$J$91</definedName>
  </definedNames>
  <calcPr calcId="125725"/>
</workbook>
</file>

<file path=xl/calcChain.xml><?xml version="1.0" encoding="utf-8"?>
<calcChain xmlns="http://schemas.openxmlformats.org/spreadsheetml/2006/main">
  <c r="D121" i="1"/>
  <c r="C115"/>
  <c r="I84"/>
  <c r="D84"/>
  <c r="G83"/>
  <c r="I82"/>
  <c r="I83" s="1"/>
  <c r="G82"/>
  <c r="I81"/>
  <c r="I80"/>
  <c r="F80"/>
  <c r="I79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I77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C68"/>
  <c r="B68"/>
  <c r="I67"/>
  <c r="F67" s="1"/>
  <c r="H67"/>
  <c r="D67"/>
  <c r="C67"/>
  <c r="B67"/>
  <c r="I66"/>
  <c r="F66" s="1"/>
  <c r="H66"/>
  <c r="D66"/>
  <c r="D83" s="1"/>
  <c r="C66"/>
  <c r="C83" s="1"/>
  <c r="B66"/>
  <c r="I65"/>
  <c r="H65"/>
  <c r="F65"/>
  <c r="I64"/>
  <c r="F64" s="1"/>
  <c r="H64"/>
  <c r="I63"/>
  <c r="F63" s="1"/>
  <c r="H63"/>
  <c r="D63"/>
  <c r="C116" s="1"/>
  <c r="D62"/>
  <c r="I61"/>
  <c r="H61"/>
  <c r="F61"/>
  <c r="D61"/>
  <c r="I60"/>
  <c r="H60"/>
  <c r="F60"/>
  <c r="D60"/>
  <c r="B60"/>
  <c r="D59"/>
  <c r="B59"/>
  <c r="I58"/>
  <c r="E121" s="1"/>
  <c r="H58"/>
  <c r="D58"/>
  <c r="B58"/>
  <c r="I57"/>
  <c r="H57"/>
  <c r="F57"/>
  <c r="D57"/>
  <c r="D55"/>
  <c r="C114" s="1"/>
  <c r="D54"/>
  <c r="D53"/>
  <c r="C113" s="1"/>
  <c r="I52"/>
  <c r="H52"/>
  <c r="F52"/>
  <c r="D52"/>
  <c r="B52"/>
  <c r="D51"/>
  <c r="B51"/>
  <c r="G50"/>
  <c r="I49"/>
  <c r="H49"/>
  <c r="D49"/>
  <c r="I48"/>
  <c r="I71" s="1"/>
  <c r="K66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F37"/>
  <c r="E37"/>
  <c r="D37"/>
  <c r="I36"/>
  <c r="G36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F33" s="1"/>
  <c r="N31" s="1"/>
  <c r="E21"/>
  <c r="D21"/>
  <c r="I20"/>
  <c r="H20"/>
  <c r="G20"/>
  <c r="F20"/>
  <c r="E20"/>
  <c r="E33" s="1"/>
  <c r="D20"/>
  <c r="D33" s="1"/>
  <c r="R16"/>
  <c r="D11"/>
  <c r="I5"/>
  <c r="C1"/>
  <c r="D47" l="1"/>
  <c r="N33"/>
  <c r="G37"/>
  <c r="I51"/>
  <c r="C121"/>
  <c r="D48"/>
  <c r="S57"/>
  <c r="D56" l="1"/>
  <c r="D64" s="1"/>
  <c r="C112"/>
  <c r="B121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<sst xmlns="http://schemas.openxmlformats.org/spreadsheetml/2006/main" count="145" uniqueCount="138">
  <si>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</si>
  <si>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</si>
  <si>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</si>
  <si>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</si>
  <si>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</si>
  <si>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</si>
  <si>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</si>
  <si>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</si>
  <si>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</si>
  <si>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</si>
  <si>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</si>
  <si>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</si>
  <si>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</si>
  <si>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</si>
  <si>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</si>
  <si>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</si>
  <si>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</si>
  <si>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</si>
  <si>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</si>
  <si>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</si>
  <si>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</si>
  <si>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</si>
  <si>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</si>
  <si>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</si>
  <si>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</si>
  <si>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</si>
  <si>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</si>
  <si>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</si>
  <si>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</si>
  <si>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</si>
  <si>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</si>
  <si>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</si>
  <si>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</si>
  <si>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</si>
  <si>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</si>
  <si>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</si>
  <si>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</si>
  <si>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</si>
  <si>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</si>
  <si>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</si>
  <si>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</si>
  <si>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</si>
  <si>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</si>
  <si>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</si>
  <si>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</si>
  <si>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</si>
  <si>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</si>
  <si>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</si>
  <si>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</si>
  <si>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</si>
  <si>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</si>
  <si>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</si>
  <si>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</si>
  <si>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</si>
  <si>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</si>
  <si>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</si>
  <si>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</si>
  <si>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</si>
  <si>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</si>
  <si>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</si>
  <si>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</si>
  <si>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</si>
  <si>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</si>
  <si>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</si>
  <si>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</si>
  <si>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</si>
  <si>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</si>
  <si>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</si>
  <si>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</si>
  <si>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</si>
  <si>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</si>
  <si>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</si>
  <si>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</si>
  <si>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</si>
  <si>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</si>
  <si>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</si>
  <si>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</si>
  <si>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</si>
  <si>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</si>
  <si>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</si>
  <si>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</si>
  <si>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</si>
  <si>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</si>
  <si>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</si>
  <si>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</si>
  <si>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</si>
  <si>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IPCL &amp; MePDCL through APPCPL  (As &amp; When Banking)</t>
  </si>
  <si>
    <t>FIRM BANKING :-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</si>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</sst>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53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33">
    <xf numFmtId="0" fontId="0" fillId="0" borderId="0"/>
    <xf numFmtId="0" fontId="2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170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46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</cellStyleXfs>
  <cellXfs count="309">
    <xf numFmtId="0" fontId="0" fillId="0" borderId="0" xfId="0"/>
    <xf numFmtId="0" fontId="3" fillId="16" borderId="2" xfId="1" applyFont="1" applyFill="1" applyBorder="1" applyProtection="1"/>
    <xf numFmtId="0" fontId="3" fillId="16" borderId="3" xfId="1" applyFont="1" applyFill="1" applyBorder="1" applyAlignment="1" applyProtection="1">
      <alignment horizontal="right"/>
    </xf>
    <xf numFmtId="164" fontId="5" fillId="16" borderId="3" xfId="1" applyNumberFormat="1" applyFont="1" applyFill="1" applyBorder="1" applyAlignment="1" applyProtection="1">
      <alignment horizontal="left"/>
    </xf>
    <xf numFmtId="0" fontId="6" fillId="16" borderId="3" xfId="1" applyFont="1" applyFill="1" applyBorder="1" applyProtection="1"/>
    <xf numFmtId="0" fontId="7" fillId="16" borderId="4" xfId="1" applyFont="1" applyFill="1" applyBorder="1" applyAlignment="1" applyProtection="1">
      <alignment horizontal="center"/>
    </xf>
    <xf numFmtId="0" fontId="8" fillId="0" borderId="3" xfId="1" applyFont="1" applyBorder="1" applyProtection="1"/>
    <xf numFmtId="0" fontId="7" fillId="16" borderId="5" xfId="1" applyFont="1" applyFill="1" applyBorder="1" applyAlignment="1" applyProtection="1"/>
    <xf numFmtId="0" fontId="9" fillId="16" borderId="5" xfId="1" applyFont="1" applyFill="1" applyBorder="1" applyAlignment="1" applyProtection="1">
      <alignment horizontal="center"/>
    </xf>
    <xf numFmtId="0" fontId="9" fillId="16" borderId="0" xfId="1" applyFont="1" applyFill="1" applyBorder="1" applyAlignment="1" applyProtection="1">
      <alignment horizontal="center"/>
    </xf>
    <xf numFmtId="0" fontId="9" fillId="16" borderId="6" xfId="1" applyFont="1" applyFill="1" applyBorder="1" applyAlignment="1" applyProtection="1">
      <alignment horizontal="center"/>
    </xf>
    <xf numFmtId="0" fontId="8" fillId="0" borderId="0" xfId="1" applyFont="1" applyBorder="1" applyProtection="1"/>
    <xf numFmtId="0" fontId="10" fillId="16" borderId="5" xfId="1" applyFont="1" applyFill="1" applyBorder="1" applyAlignment="1" applyProtection="1">
      <alignment horizontal="center"/>
    </xf>
    <xf numFmtId="0" fontId="10" fillId="16" borderId="0" xfId="1" applyFont="1" applyFill="1" applyBorder="1" applyAlignment="1" applyProtection="1">
      <alignment horizontal="center"/>
    </xf>
    <xf numFmtId="0" fontId="10" fillId="16" borderId="6" xfId="1" applyFont="1" applyFill="1" applyBorder="1" applyAlignment="1" applyProtection="1">
      <alignment horizontal="center"/>
    </xf>
    <xf numFmtId="0" fontId="11" fillId="16" borderId="5" xfId="1" applyFont="1" applyFill="1" applyBorder="1" applyAlignment="1" applyProtection="1">
      <alignment horizontal="center" vertical="center"/>
    </xf>
    <xf numFmtId="0" fontId="11" fillId="16" borderId="0" xfId="1" applyFont="1" applyFill="1" applyBorder="1" applyAlignment="1" applyProtection="1">
      <alignment horizontal="center" vertical="center"/>
    </xf>
    <xf numFmtId="0" fontId="11" fillId="16" borderId="6" xfId="1" applyFont="1" applyFill="1" applyBorder="1" applyAlignment="1" applyProtection="1">
      <alignment horizontal="center" vertical="center"/>
    </xf>
    <xf numFmtId="0" fontId="6" fillId="16" borderId="5" xfId="1" applyFont="1" applyFill="1" applyBorder="1" applyProtection="1"/>
    <xf numFmtId="0" fontId="12" fillId="16" borderId="0" xfId="1" applyFont="1" applyFill="1" applyBorder="1" applyProtection="1"/>
    <xf numFmtId="0" fontId="13" fillId="16" borderId="0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right" vertical="center"/>
    </xf>
    <xf numFmtId="165" fontId="11" fillId="16" borderId="6" xfId="1" applyNumberFormat="1" applyFont="1" applyFill="1" applyBorder="1" applyAlignment="1" applyProtection="1">
      <alignment horizontal="center" vertical="center"/>
    </xf>
    <xf numFmtId="0" fontId="12" fillId="0" borderId="0" xfId="1" applyFont="1" applyBorder="1" applyProtection="1"/>
    <xf numFmtId="0" fontId="14" fillId="16" borderId="5" xfId="1" applyFont="1" applyFill="1" applyBorder="1" applyAlignment="1" applyProtection="1">
      <alignment horizontal="left"/>
    </xf>
    <xf numFmtId="0" fontId="14" fillId="16" borderId="0" xfId="1" applyFont="1" applyFill="1" applyBorder="1" applyProtection="1"/>
    <xf numFmtId="166" fontId="14" fillId="16" borderId="0" xfId="1" applyNumberFormat="1" applyFont="1" applyFill="1" applyBorder="1" applyAlignment="1" applyProtection="1">
      <alignment horizontal="center"/>
    </xf>
    <xf numFmtId="0" fontId="14" fillId="16" borderId="0" xfId="1" applyFont="1" applyFill="1" applyBorder="1" applyAlignment="1" applyProtection="1">
      <alignment horizontal="center"/>
    </xf>
    <xf numFmtId="0" fontId="15" fillId="16" borderId="0" xfId="1" applyFont="1" applyFill="1" applyBorder="1" applyProtection="1"/>
    <xf numFmtId="0" fontId="14" fillId="16" borderId="6" xfId="1" applyFont="1" applyFill="1" applyBorder="1" applyAlignment="1" applyProtection="1">
      <alignment horizontal="center"/>
    </xf>
    <xf numFmtId="0" fontId="14" fillId="16" borderId="5" xfId="1" applyFont="1" applyFill="1" applyBorder="1" applyAlignment="1" applyProtection="1">
      <alignment horizontal="right"/>
    </xf>
    <xf numFmtId="0" fontId="14" fillId="16" borderId="0" xfId="1" applyFont="1" applyFill="1" applyBorder="1" applyAlignment="1" applyProtection="1"/>
    <xf numFmtId="0" fontId="14" fillId="16" borderId="0" xfId="1" applyFont="1" applyFill="1" applyBorder="1" applyAlignment="1" applyProtection="1">
      <alignment horizontal="left"/>
    </xf>
    <xf numFmtId="14" fontId="14" fillId="16" borderId="6" xfId="1" applyNumberFormat="1" applyFont="1" applyFill="1" applyBorder="1" applyAlignment="1" applyProtection="1">
      <alignment horizontal="center"/>
    </xf>
    <xf numFmtId="0" fontId="15" fillId="16" borderId="5" xfId="1" applyFont="1" applyFill="1" applyBorder="1" applyAlignment="1" applyProtection="1">
      <alignment horizontal="right"/>
    </xf>
    <xf numFmtId="0" fontId="11" fillId="16" borderId="5" xfId="1" applyFont="1" applyFill="1" applyBorder="1" applyAlignment="1" applyProtection="1">
      <alignment horizontal="left"/>
    </xf>
    <xf numFmtId="0" fontId="13" fillId="16" borderId="0" xfId="1" applyFont="1" applyFill="1" applyBorder="1" applyAlignment="1" applyProtection="1">
      <alignment horizontal="left"/>
    </xf>
    <xf numFmtId="167" fontId="13" fillId="16" borderId="0" xfId="1" applyNumberFormat="1" applyFont="1" applyFill="1" applyBorder="1" applyAlignment="1" applyProtection="1">
      <alignment horizontal="left"/>
    </xf>
    <xf numFmtId="0" fontId="16" fillId="16" borderId="0" xfId="1" applyFont="1" applyFill="1" applyBorder="1" applyProtection="1"/>
    <xf numFmtId="0" fontId="12" fillId="16" borderId="0" xfId="1" applyFont="1" applyFill="1" applyBorder="1" applyAlignment="1" applyProtection="1">
      <alignment horizontal="center"/>
    </xf>
    <xf numFmtId="0" fontId="11" fillId="16" borderId="6" xfId="1" applyFont="1" applyFill="1" applyBorder="1" applyAlignment="1" applyProtection="1">
      <alignment horizontal="center"/>
    </xf>
    <xf numFmtId="2" fontId="11" fillId="0" borderId="7" xfId="1" applyNumberFormat="1" applyFont="1" applyFill="1" applyBorder="1" applyAlignment="1" applyProtection="1">
      <alignment horizontal="center" vertical="center"/>
    </xf>
    <xf numFmtId="0" fontId="11" fillId="16" borderId="5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left" wrapText="1"/>
    </xf>
    <xf numFmtId="0" fontId="12" fillId="16" borderId="0" xfId="1" applyFont="1" applyFill="1" applyBorder="1" applyProtection="1"/>
    <xf numFmtId="0" fontId="12" fillId="16" borderId="6" xfId="1" applyFont="1" applyFill="1" applyBorder="1" applyProtection="1"/>
    <xf numFmtId="0" fontId="8" fillId="16" borderId="8" xfId="1" applyFont="1" applyFill="1" applyBorder="1" applyProtection="1"/>
    <xf numFmtId="0" fontId="8" fillId="16" borderId="9" xfId="1" applyFont="1" applyFill="1" applyBorder="1" applyProtection="1"/>
    <xf numFmtId="0" fontId="17" fillId="16" borderId="9" xfId="1" applyFont="1" applyFill="1" applyBorder="1" applyAlignment="1" applyProtection="1">
      <alignment horizontal="center" vertical="center"/>
    </xf>
    <xf numFmtId="0" fontId="17" fillId="16" borderId="10" xfId="1" applyFont="1" applyFill="1" applyBorder="1" applyAlignment="1" applyProtection="1">
      <alignment horizontal="center" vertical="center"/>
    </xf>
    <xf numFmtId="0" fontId="17" fillId="17" borderId="11" xfId="1" applyFont="1" applyFill="1" applyBorder="1" applyAlignment="1" applyProtection="1">
      <alignment horizontal="center" vertical="center"/>
    </xf>
    <xf numFmtId="0" fontId="17" fillId="17" borderId="12" xfId="1" applyFont="1" applyFill="1" applyBorder="1" applyAlignment="1" applyProtection="1">
      <alignment horizontal="center" vertical="center" wrapText="1"/>
    </xf>
    <xf numFmtId="0" fontId="18" fillId="17" borderId="12" xfId="1" applyFont="1" applyFill="1" applyBorder="1" applyAlignment="1" applyProtection="1">
      <alignment horizontal="center" vertical="center" wrapText="1"/>
    </xf>
    <xf numFmtId="0" fontId="17" fillId="17" borderId="13" xfId="1" applyFont="1" applyFill="1" applyBorder="1" applyAlignment="1" applyProtection="1">
      <alignment horizontal="center"/>
    </xf>
    <xf numFmtId="0" fontId="8" fillId="17" borderId="0" xfId="1" applyFont="1" applyFill="1" applyBorder="1" applyProtection="1"/>
    <xf numFmtId="2" fontId="8" fillId="17" borderId="0" xfId="1" applyNumberFormat="1" applyFont="1" applyFill="1" applyBorder="1" applyProtection="1"/>
    <xf numFmtId="0" fontId="17" fillId="17" borderId="14" xfId="1" applyFont="1" applyFill="1" applyBorder="1" applyAlignment="1" applyProtection="1">
      <alignment horizontal="center" vertical="center"/>
    </xf>
    <xf numFmtId="0" fontId="17" fillId="17" borderId="15" xfId="1" applyFont="1" applyFill="1" applyBorder="1" applyAlignment="1" applyProtection="1">
      <alignment horizontal="center" vertical="center" wrapText="1"/>
    </xf>
    <xf numFmtId="0" fontId="8" fillId="17" borderId="15" xfId="1" applyFont="1" applyFill="1" applyBorder="1" applyProtection="1"/>
    <xf numFmtId="0" fontId="18" fillId="17" borderId="15" xfId="1" applyFont="1" applyFill="1" applyBorder="1" applyAlignment="1" applyProtection="1">
      <alignment horizontal="center" vertical="center" wrapText="1"/>
    </xf>
    <xf numFmtId="49" fontId="17" fillId="17" borderId="7" xfId="1" applyNumberFormat="1" applyFont="1" applyFill="1" applyBorder="1" applyAlignment="1" applyProtection="1">
      <alignment horizontal="center" vertical="center" wrapText="1"/>
    </xf>
    <xf numFmtId="0" fontId="17" fillId="17" borderId="16" xfId="1" applyFont="1" applyFill="1" applyBorder="1" applyAlignment="1" applyProtection="1">
      <alignment horizontal="center" vertical="center"/>
    </xf>
    <xf numFmtId="0" fontId="17" fillId="17" borderId="17" xfId="1" applyFont="1" applyFill="1" applyBorder="1" applyAlignment="1" applyProtection="1">
      <alignment horizontal="center" vertical="center" wrapText="1"/>
    </xf>
    <xf numFmtId="0" fontId="8" fillId="17" borderId="17" xfId="1" applyFont="1" applyFill="1" applyBorder="1" applyProtection="1"/>
    <xf numFmtId="0" fontId="18" fillId="17" borderId="17" xfId="1" applyFont="1" applyFill="1" applyBorder="1" applyAlignment="1" applyProtection="1">
      <alignment horizontal="center" vertical="center" wrapText="1"/>
    </xf>
    <xf numFmtId="49" fontId="17" fillId="17" borderId="18" xfId="1" applyNumberFormat="1" applyFont="1" applyFill="1" applyBorder="1" applyAlignment="1" applyProtection="1">
      <alignment horizontal="center" vertical="center"/>
    </xf>
    <xf numFmtId="0" fontId="17" fillId="17" borderId="19" xfId="1" applyFont="1" applyFill="1" applyBorder="1" applyAlignment="1" applyProtection="1">
      <alignment horizontal="center" vertical="center"/>
    </xf>
    <xf numFmtId="0" fontId="17" fillId="17" borderId="20" xfId="1" applyFont="1" applyFill="1" applyBorder="1" applyAlignment="1" applyProtection="1">
      <alignment horizontal="center" vertical="center"/>
    </xf>
    <xf numFmtId="49" fontId="17" fillId="17" borderId="21" xfId="1" applyNumberFormat="1" applyFont="1" applyFill="1" applyBorder="1" applyAlignment="1" applyProtection="1">
      <alignment horizontal="center" vertical="center"/>
    </xf>
    <xf numFmtId="0" fontId="7" fillId="0" borderId="22" xfId="1" applyFont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11" fillId="18" borderId="23" xfId="1" applyNumberFormat="1" applyFont="1" applyFill="1" applyBorder="1" applyAlignment="1" applyProtection="1">
      <alignment horizontal="center" vertical="center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/>
    </xf>
    <xf numFmtId="0" fontId="7" fillId="0" borderId="14" xfId="1" applyFont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horizontal="left" vertical="center"/>
    </xf>
    <xf numFmtId="2" fontId="7" fillId="0" borderId="15" xfId="1" applyNumberFormat="1" applyFont="1" applyBorder="1" applyAlignment="1" applyProtection="1">
      <alignment horizontal="center" vertical="center"/>
    </xf>
    <xf numFmtId="2" fontId="11" fillId="18" borderId="15" xfId="1" applyNumberFormat="1" applyFont="1" applyFill="1" applyBorder="1" applyAlignment="1" applyProtection="1">
      <alignment horizontal="center" vertical="center"/>
    </xf>
    <xf numFmtId="2" fontId="11" fillId="0" borderId="15" xfId="1" applyNumberFormat="1" applyFont="1" applyBorder="1" applyAlignment="1" applyProtection="1">
      <alignment horizontal="center" vertical="center"/>
    </xf>
    <xf numFmtId="2" fontId="11" fillId="0" borderId="26" xfId="1" applyNumberFormat="1" applyFont="1" applyBorder="1" applyAlignment="1" applyProtection="1">
      <alignment horizontal="center" vertical="center"/>
    </xf>
    <xf numFmtId="0" fontId="19" fillId="16" borderId="25" xfId="1" applyFont="1" applyFill="1" applyBorder="1" applyAlignment="1" applyProtection="1">
      <alignment horizontal="left" wrapText="1"/>
    </xf>
    <xf numFmtId="0" fontId="8" fillId="0" borderId="0" xfId="1" applyFont="1" applyBorder="1" applyAlignment="1" applyProtection="1">
      <alignment horizontal="center" vertical="center" wrapText="1"/>
    </xf>
    <xf numFmtId="2" fontId="11" fillId="0" borderId="15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center"/>
    </xf>
    <xf numFmtId="2" fontId="11" fillId="19" borderId="26" xfId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 vertical="center"/>
    </xf>
    <xf numFmtId="2" fontId="11" fillId="0" borderId="26" xfId="1" applyNumberFormat="1" applyFont="1" applyFill="1" applyBorder="1" applyAlignment="1" applyProtection="1">
      <alignment horizontal="center" vertical="center"/>
    </xf>
    <xf numFmtId="2" fontId="11" fillId="19" borderId="15" xfId="1" applyNumberFormat="1" applyFont="1" applyFill="1" applyBorder="1" applyAlignment="1" applyProtection="1">
      <alignment horizontal="center" vertical="center"/>
    </xf>
    <xf numFmtId="49" fontId="7" fillId="0" borderId="15" xfId="1" applyNumberFormat="1" applyFont="1" applyBorder="1" applyAlignment="1" applyProtection="1">
      <alignment horizontal="left" vertical="center" wrapText="1"/>
    </xf>
    <xf numFmtId="0" fontId="17" fillId="0" borderId="0" xfId="1" applyFont="1" applyBorder="1" applyProtection="1"/>
    <xf numFmtId="2" fontId="8" fillId="0" borderId="0" xfId="1" applyNumberFormat="1" applyFont="1" applyBorder="1" applyProtection="1"/>
    <xf numFmtId="0" fontId="7" fillId="0" borderId="15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28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 vertical="center"/>
    </xf>
    <xf numFmtId="0" fontId="7" fillId="0" borderId="28" xfId="1" applyFont="1" applyBorder="1" applyAlignment="1" applyProtection="1">
      <alignment horizontal="left" vertical="center" wrapText="1"/>
    </xf>
    <xf numFmtId="0" fontId="7" fillId="16" borderId="28" xfId="1" applyFont="1" applyFill="1" applyBorder="1" applyAlignment="1" applyProtection="1">
      <alignment horizontal="left" vertical="center"/>
    </xf>
    <xf numFmtId="0" fontId="7" fillId="16" borderId="29" xfId="1" applyFont="1" applyFill="1" applyBorder="1" applyAlignment="1" applyProtection="1">
      <alignment horizontal="left" vertical="center"/>
    </xf>
    <xf numFmtId="0" fontId="11" fillId="16" borderId="29" xfId="1" applyFont="1" applyFill="1" applyBorder="1" applyAlignment="1" applyProtection="1">
      <alignment horizontal="left" vertical="center"/>
    </xf>
    <xf numFmtId="0" fontId="7" fillId="16" borderId="27" xfId="1" applyFont="1" applyFill="1" applyBorder="1" applyAlignment="1" applyProtection="1">
      <alignment horizontal="center" vertical="center"/>
    </xf>
    <xf numFmtId="49" fontId="7" fillId="0" borderId="25" xfId="1" applyNumberFormat="1" applyFont="1" applyBorder="1" applyAlignment="1" applyProtection="1">
      <alignment horizontal="center" vertical="top" wrapText="1"/>
    </xf>
    <xf numFmtId="0" fontId="7" fillId="0" borderId="30" xfId="1" applyFont="1" applyBorder="1" applyAlignment="1" applyProtection="1">
      <alignment horizontal="center" vertical="center"/>
    </xf>
    <xf numFmtId="0" fontId="6" fillId="16" borderId="24" xfId="1" applyFont="1" applyFill="1" applyBorder="1" applyProtection="1"/>
    <xf numFmtId="0" fontId="6" fillId="16" borderId="31" xfId="1" applyFont="1" applyFill="1" applyBorder="1" applyProtection="1"/>
    <xf numFmtId="0" fontId="12" fillId="16" borderId="31" xfId="1" applyFont="1" applyFill="1" applyBorder="1" applyProtection="1"/>
    <xf numFmtId="0" fontId="7" fillId="16" borderId="23" xfId="1" applyFont="1" applyFill="1" applyBorder="1" applyAlignment="1" applyProtection="1">
      <alignment horizontal="center" vertical="center"/>
    </xf>
    <xf numFmtId="0" fontId="12" fillId="16" borderId="32" xfId="1" applyFont="1" applyFill="1" applyBorder="1" applyProtection="1"/>
    <xf numFmtId="49" fontId="7" fillId="0" borderId="33" xfId="1" applyNumberFormat="1" applyFont="1" applyBorder="1" applyAlignment="1" applyProtection="1">
      <alignment horizontal="center" vertical="top" wrapText="1"/>
    </xf>
    <xf numFmtId="0" fontId="7" fillId="0" borderId="34" xfId="1" applyFont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35" xfId="1" applyNumberFormat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 wrapText="1"/>
    </xf>
    <xf numFmtId="1" fontId="11" fillId="0" borderId="35" xfId="1" applyNumberFormat="1" applyFont="1" applyFill="1" applyBorder="1" applyAlignment="1" applyProtection="1">
      <alignment horizontal="center" vertical="center"/>
    </xf>
    <xf numFmtId="2" fontId="11" fillId="0" borderId="7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7" fillId="0" borderId="15" xfId="1" applyNumberFormat="1" applyFont="1" applyBorder="1" applyAlignment="1" applyProtection="1">
      <alignment horizontal="center" vertical="center" wrapText="1"/>
    </xf>
    <xf numFmtId="1" fontId="11" fillId="0" borderId="23" xfId="1" applyNumberFormat="1" applyFont="1" applyFill="1" applyBorder="1" applyAlignment="1" applyProtection="1">
      <alignment horizontal="center" vertical="center"/>
    </xf>
    <xf numFmtId="49" fontId="7" fillId="0" borderId="7" xfId="1" applyNumberFormat="1" applyFont="1" applyBorder="1" applyAlignment="1" applyProtection="1">
      <alignment horizontal="center" vertical="top" wrapText="1"/>
    </xf>
    <xf numFmtId="0" fontId="7" fillId="0" borderId="30" xfId="1" applyFont="1" applyFill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7" fillId="0" borderId="27" xfId="1" applyNumberFormat="1" applyFont="1" applyBorder="1" applyAlignment="1" applyProtection="1">
      <alignment horizontal="center" vertical="center" wrapText="1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Fill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 wrapText="1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7" fillId="16" borderId="36" xfId="1" applyFont="1" applyFill="1" applyBorder="1" applyAlignment="1" applyProtection="1">
      <alignment horizontal="center" vertical="center" wrapText="1"/>
    </xf>
    <xf numFmtId="0" fontId="7" fillId="16" borderId="25" xfId="1" applyFont="1" applyFill="1" applyBorder="1" applyAlignment="1" applyProtection="1">
      <alignment horizontal="center" vertical="center" wrapText="1"/>
    </xf>
    <xf numFmtId="2" fontId="7" fillId="0" borderId="26" xfId="1" applyNumberFormat="1" applyFont="1" applyBorder="1" applyAlignment="1" applyProtection="1">
      <alignment horizontal="center" vertical="center"/>
    </xf>
    <xf numFmtId="2" fontId="20" fillId="20" borderId="15" xfId="1" applyNumberFormat="1" applyFont="1" applyFill="1" applyBorder="1" applyAlignment="1" applyProtection="1">
      <alignment horizontal="center" vertical="center"/>
      <protection locked="0"/>
    </xf>
    <xf numFmtId="0" fontId="7" fillId="16" borderId="33" xfId="1" applyFont="1" applyFill="1" applyBorder="1" applyAlignment="1" applyProtection="1">
      <alignment horizontal="center" vertical="center" wrapText="1"/>
    </xf>
    <xf numFmtId="0" fontId="7" fillId="0" borderId="37" xfId="1" applyFont="1" applyBorder="1" applyAlignment="1" applyProtection="1">
      <alignment horizontal="center" vertical="center"/>
    </xf>
    <xf numFmtId="2" fontId="7" fillId="0" borderId="38" xfId="1" quotePrefix="1" applyNumberFormat="1" applyFont="1" applyBorder="1" applyAlignment="1" applyProtection="1">
      <alignment horizontal="center" vertical="center"/>
    </xf>
    <xf numFmtId="2" fontId="20" fillId="16" borderId="15" xfId="1" applyNumberFormat="1" applyFont="1" applyFill="1" applyBorder="1" applyAlignment="1" applyProtection="1">
      <alignment horizontal="center" vertical="center"/>
      <protection locked="0"/>
    </xf>
    <xf numFmtId="2" fontId="11" fillId="16" borderId="33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right"/>
    </xf>
    <xf numFmtId="2" fontId="8" fillId="0" borderId="0" xfId="1" quotePrefix="1" applyNumberFormat="1" applyFont="1" applyBorder="1" applyProtection="1"/>
    <xf numFmtId="0" fontId="17" fillId="17" borderId="37" xfId="1" applyFont="1" applyFill="1" applyBorder="1" applyAlignment="1" applyProtection="1">
      <alignment vertical="center"/>
    </xf>
    <xf numFmtId="0" fontId="7" fillId="17" borderId="26" xfId="1" applyFont="1" applyFill="1" applyBorder="1" applyAlignment="1" applyProtection="1">
      <alignment vertical="center"/>
    </xf>
    <xf numFmtId="0" fontId="17" fillId="17" borderId="38" xfId="1" applyFont="1" applyFill="1" applyBorder="1" applyAlignment="1" applyProtection="1">
      <alignment vertical="center"/>
    </xf>
    <xf numFmtId="0" fontId="17" fillId="17" borderId="29" xfId="1" applyFont="1" applyFill="1" applyBorder="1" applyAlignment="1" applyProtection="1">
      <alignment vertical="center"/>
    </xf>
    <xf numFmtId="0" fontId="17" fillId="17" borderId="39" xfId="1" applyFont="1" applyFill="1" applyBorder="1" applyAlignment="1" applyProtection="1">
      <alignment vertical="center"/>
    </xf>
    <xf numFmtId="0" fontId="7" fillId="17" borderId="33" xfId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6" fillId="0" borderId="27" xfId="1" applyFont="1" applyBorder="1" applyAlignment="1" applyProtection="1">
      <alignment horizontal="center" vertical="center"/>
    </xf>
    <xf numFmtId="0" fontId="17" fillId="17" borderId="26" xfId="1" applyFont="1" applyFill="1" applyBorder="1" applyAlignment="1" applyProtection="1">
      <alignment horizontal="center" vertical="center" wrapText="1"/>
    </xf>
    <xf numFmtId="0" fontId="17" fillId="17" borderId="39" xfId="1" applyFont="1" applyFill="1" applyBorder="1" applyAlignment="1" applyProtection="1">
      <alignment horizontal="center" vertical="center" wrapText="1"/>
    </xf>
    <xf numFmtId="2" fontId="17" fillId="17" borderId="15" xfId="1" applyNumberFormat="1" applyFont="1" applyFill="1" applyBorder="1" applyAlignment="1" applyProtection="1">
      <alignment horizontal="center" vertical="center"/>
    </xf>
    <xf numFmtId="2" fontId="17" fillId="17" borderId="7" xfId="1" applyNumberFormat="1" applyFont="1" applyFill="1" applyBorder="1" applyAlignment="1" applyProtection="1">
      <alignment horizontal="center" vertical="center"/>
    </xf>
    <xf numFmtId="0" fontId="21" fillId="0" borderId="0" xfId="2" applyBorder="1" applyAlignment="1" applyProtection="1"/>
    <xf numFmtId="0" fontId="7" fillId="0" borderId="15" xfId="1" applyFont="1" applyBorder="1" applyAlignment="1" applyProtection="1">
      <alignment horizontal="left" vertical="center" wrapText="1"/>
    </xf>
    <xf numFmtId="0" fontId="8" fillId="19" borderId="27" xfId="1" applyFont="1" applyFill="1" applyBorder="1" applyAlignment="1" applyProtection="1">
      <alignment horizontal="center" vertical="center"/>
    </xf>
    <xf numFmtId="0" fontId="7" fillId="0" borderId="39" xfId="1" applyFont="1" applyBorder="1" applyAlignment="1" applyProtection="1">
      <alignment horizontal="center" vertical="center" wrapText="1"/>
    </xf>
    <xf numFmtId="2" fontId="22" fillId="0" borderId="15" xfId="1" applyNumberFormat="1" applyFont="1" applyBorder="1" applyAlignment="1" applyProtection="1">
      <alignment horizontal="left" vertical="center"/>
    </xf>
    <xf numFmtId="2" fontId="17" fillId="0" borderId="15" xfId="1" applyNumberFormat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8" fillId="19" borderId="35" xfId="1" applyFont="1" applyFill="1" applyBorder="1" applyAlignment="1" applyProtection="1">
      <alignment horizontal="center" vertical="center"/>
    </xf>
    <xf numFmtId="2" fontId="22" fillId="0" borderId="27" xfId="1" applyNumberFormat="1" applyFont="1" applyBorder="1" applyAlignment="1" applyProtection="1">
      <alignment horizontal="left" vertical="center"/>
    </xf>
    <xf numFmtId="2" fontId="17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/>
    </xf>
    <xf numFmtId="0" fontId="7" fillId="0" borderId="38" xfId="1" applyFont="1" applyBorder="1" applyAlignment="1" applyProtection="1">
      <alignment horizontal="center" vertical="center" wrapText="1"/>
    </xf>
    <xf numFmtId="0" fontId="7" fillId="0" borderId="26" xfId="1" applyFont="1" applyBorder="1" applyAlignment="1" applyProtection="1">
      <alignment horizontal="left" vertical="center"/>
    </xf>
    <xf numFmtId="0" fontId="7" fillId="0" borderId="38" xfId="1" applyFont="1" applyBorder="1" applyAlignment="1" applyProtection="1">
      <alignment horizontal="left" vertical="center"/>
    </xf>
    <xf numFmtId="2" fontId="11" fillId="0" borderId="40" xfId="1" applyNumberFormat="1" applyFont="1" applyFill="1" applyBorder="1" applyAlignment="1" applyProtection="1">
      <alignment horizontal="center" vertical="center"/>
    </xf>
    <xf numFmtId="0" fontId="7" fillId="17" borderId="26" xfId="1" applyFont="1" applyFill="1" applyBorder="1" applyAlignment="1" applyProtection="1">
      <alignment horizontal="left" vertical="center" wrapText="1"/>
    </xf>
    <xf numFmtId="0" fontId="6" fillId="0" borderId="39" xfId="1" applyFont="1" applyBorder="1" applyAlignment="1" applyProtection="1">
      <alignment horizontal="center" vertical="center" wrapText="1"/>
    </xf>
    <xf numFmtId="2" fontId="11" fillId="0" borderId="33" xfId="1" applyNumberFormat="1" applyFont="1" applyFill="1" applyBorder="1" applyAlignment="1" applyProtection="1">
      <alignment horizontal="center" vertical="center"/>
    </xf>
    <xf numFmtId="0" fontId="6" fillId="19" borderId="35" xfId="1" applyFont="1" applyFill="1" applyBorder="1" applyAlignment="1" applyProtection="1">
      <alignment horizontal="center" vertical="center"/>
    </xf>
    <xf numFmtId="2" fontId="8" fillId="0" borderId="0" xfId="1" applyNumberFormat="1" applyFont="1" applyBorder="1" applyAlignment="1" applyProtection="1">
      <alignment horizontal="center"/>
    </xf>
    <xf numFmtId="2" fontId="23" fillId="0" borderId="0" xfId="1" applyNumberFormat="1" applyFont="1" applyFill="1" applyBorder="1" applyAlignment="1" applyProtection="1">
      <alignment horizontal="left" vertical="center"/>
    </xf>
    <xf numFmtId="0" fontId="7" fillId="0" borderId="26" xfId="1" applyFont="1" applyFill="1" applyBorder="1" applyAlignment="1" applyProtection="1">
      <alignment horizontal="left" vertical="center" wrapText="1"/>
    </xf>
    <xf numFmtId="0" fontId="7" fillId="0" borderId="39" xfId="1" applyFont="1" applyFill="1" applyBorder="1" applyAlignment="1" applyProtection="1">
      <alignment horizontal="left" vertical="center" wrapText="1"/>
    </xf>
    <xf numFmtId="0" fontId="6" fillId="19" borderId="35" xfId="1" applyFont="1" applyFill="1" applyBorder="1" applyAlignment="1" applyProtection="1">
      <alignment horizontal="center" vertical="center"/>
    </xf>
    <xf numFmtId="0" fontId="6" fillId="0" borderId="0" xfId="1" applyFont="1" applyBorder="1" applyProtection="1"/>
    <xf numFmtId="0" fontId="24" fillId="0" borderId="26" xfId="1" applyFont="1" applyFill="1" applyBorder="1" applyAlignment="1" applyProtection="1">
      <alignment horizontal="left" vertical="center" wrapText="1"/>
    </xf>
    <xf numFmtId="0" fontId="24" fillId="0" borderId="39" xfId="1" applyFont="1" applyFill="1" applyBorder="1" applyAlignment="1" applyProtection="1">
      <alignment horizontal="left" vertical="center" wrapText="1"/>
    </xf>
    <xf numFmtId="0" fontId="7" fillId="21" borderId="26" xfId="1" applyFont="1" applyFill="1" applyBorder="1" applyAlignment="1" applyProtection="1">
      <alignment horizontal="left" vertical="center" wrapText="1"/>
    </xf>
    <xf numFmtId="0" fontId="7" fillId="21" borderId="39" xfId="1" applyFont="1" applyFill="1" applyBorder="1" applyAlignment="1" applyProtection="1">
      <alignment horizontal="left" vertical="center" wrapText="1"/>
    </xf>
    <xf numFmtId="0" fontId="7" fillId="0" borderId="26" xfId="1" applyFont="1" applyBorder="1" applyAlignment="1" applyProtection="1">
      <alignment horizontal="left" vertical="top" wrapText="1"/>
    </xf>
    <xf numFmtId="0" fontId="7" fillId="0" borderId="39" xfId="1" applyFont="1" applyBorder="1" applyAlignment="1" applyProtection="1">
      <alignment horizontal="left" vertical="top" wrapText="1"/>
    </xf>
    <xf numFmtId="168" fontId="11" fillId="0" borderId="26" xfId="1" quotePrefix="1" applyNumberFormat="1" applyFont="1" applyBorder="1" applyAlignment="1" applyProtection="1">
      <alignment horizontal="center" vertical="center"/>
    </xf>
    <xf numFmtId="0" fontId="25" fillId="19" borderId="35" xfId="1" quotePrefix="1" applyFont="1" applyFill="1" applyBorder="1" applyAlignment="1" applyProtection="1">
      <alignment horizontal="center" vertical="center"/>
    </xf>
    <xf numFmtId="0" fontId="8" fillId="0" borderId="0" xfId="1" quotePrefix="1" applyFont="1" applyBorder="1" applyProtection="1"/>
    <xf numFmtId="0" fontId="7" fillId="0" borderId="15" xfId="1" applyFont="1" applyFill="1" applyBorder="1" applyAlignment="1" applyProtection="1">
      <alignment horizontal="left" vertical="center" wrapText="1"/>
    </xf>
    <xf numFmtId="0" fontId="7" fillId="17" borderId="41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/>
    </xf>
    <xf numFmtId="2" fontId="22" fillId="17" borderId="15" xfId="1" applyNumberFormat="1" applyFont="1" applyFill="1" applyBorder="1" applyAlignment="1" applyProtection="1">
      <alignment horizontal="center" vertical="center"/>
    </xf>
    <xf numFmtId="2" fontId="7" fillId="16" borderId="34" xfId="1" applyNumberFormat="1" applyFont="1" applyFill="1" applyBorder="1" applyAlignment="1" applyProtection="1">
      <alignment horizontal="center" vertical="center"/>
    </xf>
    <xf numFmtId="169" fontId="26" fillId="0" borderId="0" xfId="1" applyNumberFormat="1" applyFont="1" applyBorder="1" applyProtection="1"/>
    <xf numFmtId="0" fontId="17" fillId="0" borderId="0" xfId="1" applyFont="1" applyBorder="1" applyAlignment="1" applyProtection="1"/>
    <xf numFmtId="0" fontId="17" fillId="0" borderId="0" xfId="1" applyFont="1" applyBorder="1" applyAlignment="1" applyProtection="1">
      <alignment vertical="center"/>
    </xf>
    <xf numFmtId="0" fontId="27" fillId="0" borderId="15" xfId="1" applyFont="1" applyBorder="1" applyAlignment="1" applyProtection="1">
      <alignment horizontal="center" vertical="center"/>
    </xf>
    <xf numFmtId="0" fontId="6" fillId="0" borderId="15" xfId="1" applyFont="1" applyBorder="1" applyAlignment="1" applyProtection="1">
      <alignment horizontal="center" vertical="center"/>
    </xf>
    <xf numFmtId="0" fontId="7" fillId="17" borderId="15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 wrapText="1"/>
    </xf>
    <xf numFmtId="2" fontId="11" fillId="17" borderId="7" xfId="1" applyNumberFormat="1" applyFont="1" applyFill="1" applyBorder="1" applyAlignment="1" applyProtection="1">
      <alignment horizontal="center" vertical="center"/>
    </xf>
    <xf numFmtId="2" fontId="28" fillId="22" borderId="15" xfId="1" applyNumberFormat="1" applyFont="1" applyFill="1" applyBorder="1" applyAlignment="1" applyProtection="1">
      <alignment horizontal="center" vertical="center"/>
    </xf>
    <xf numFmtId="2" fontId="29" fillId="0" borderId="15" xfId="1" applyNumberFormat="1" applyFont="1" applyBorder="1" applyAlignment="1" applyProtection="1">
      <alignment horizontal="center" vertical="center"/>
    </xf>
    <xf numFmtId="2" fontId="29" fillId="22" borderId="15" xfId="1" applyNumberFormat="1" applyFont="1" applyFill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vertical="center"/>
    </xf>
    <xf numFmtId="2" fontId="11" fillId="0" borderId="7" xfId="1" applyNumberFormat="1" applyFont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vertical="center" wrapText="1"/>
    </xf>
    <xf numFmtId="0" fontId="8" fillId="0" borderId="0" xfId="1" applyFont="1" applyBorder="1" applyAlignment="1" applyProtection="1">
      <alignment wrapText="1"/>
    </xf>
    <xf numFmtId="0" fontId="7" fillId="0" borderId="38" xfId="1" applyFont="1" applyBorder="1" applyAlignment="1" applyProtection="1">
      <alignment horizontal="left" vertical="center" wrapText="1"/>
    </xf>
    <xf numFmtId="0" fontId="17" fillId="0" borderId="39" xfId="1" applyFont="1" applyBorder="1" applyAlignment="1" applyProtection="1">
      <alignment horizontal="left" vertical="center" wrapText="1"/>
    </xf>
    <xf numFmtId="1" fontId="11" fillId="0" borderId="7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center" vertical="center"/>
    </xf>
    <xf numFmtId="0" fontId="7" fillId="17" borderId="39" xfId="1" applyFont="1" applyFill="1" applyBorder="1" applyAlignment="1" applyProtection="1">
      <alignment horizontal="center" vertical="center" wrapText="1"/>
    </xf>
    <xf numFmtId="2" fontId="7" fillId="16" borderId="22" xfId="1" applyNumberFormat="1" applyFont="1" applyFill="1" applyBorder="1" applyAlignment="1" applyProtection="1">
      <alignment horizontal="center" vertical="center"/>
    </xf>
    <xf numFmtId="0" fontId="6" fillId="0" borderId="35" xfId="1" applyFont="1" applyBorder="1" applyAlignment="1" applyProtection="1">
      <alignment horizontal="center" vertical="center"/>
    </xf>
    <xf numFmtId="0" fontId="7" fillId="0" borderId="26" xfId="1" quotePrefix="1" applyFont="1" applyBorder="1" applyAlignment="1" applyProtection="1">
      <alignment horizontal="left" vertical="center" wrapText="1"/>
    </xf>
    <xf numFmtId="2" fontId="11" fillId="0" borderId="7" xfId="1" quotePrefix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/>
    </xf>
    <xf numFmtId="0" fontId="7" fillId="17" borderId="15" xfId="1" applyFont="1" applyFill="1" applyBorder="1" applyAlignment="1" applyProtection="1">
      <alignment horizontal="left" vertical="center" wrapText="1"/>
    </xf>
    <xf numFmtId="2" fontId="11" fillId="17" borderId="15" xfId="1" applyNumberFormat="1" applyFont="1" applyFill="1" applyBorder="1" applyAlignment="1" applyProtection="1">
      <alignment horizontal="center" vertical="center"/>
    </xf>
    <xf numFmtId="0" fontId="6" fillId="0" borderId="23" xfId="1" applyFont="1" applyBorder="1" applyAlignment="1" applyProtection="1">
      <alignment horizontal="center" vertical="center"/>
    </xf>
    <xf numFmtId="0" fontId="7" fillId="17" borderId="29" xfId="1" applyFont="1" applyFill="1" applyBorder="1" applyAlignment="1" applyProtection="1">
      <alignment horizontal="center" vertical="center" wrapText="1"/>
    </xf>
    <xf numFmtId="0" fontId="7" fillId="0" borderId="28" xfId="1" applyFont="1" applyBorder="1" applyAlignment="1" applyProtection="1">
      <alignment horizontal="left" vertical="center" wrapText="1"/>
    </xf>
    <xf numFmtId="0" fontId="7" fillId="0" borderId="29" xfId="1" applyFont="1" applyBorder="1" applyAlignment="1" applyProtection="1">
      <alignment horizontal="left" vertical="center" wrapText="1"/>
    </xf>
    <xf numFmtId="0" fontId="6" fillId="0" borderId="0" xfId="1" applyFont="1" applyBorder="1" applyAlignment="1" applyProtection="1">
      <alignment horizontal="center" vertical="center"/>
    </xf>
    <xf numFmtId="0" fontId="7" fillId="17" borderId="42" xfId="1" applyFont="1" applyFill="1" applyBorder="1" applyAlignment="1" applyProtection="1">
      <alignment horizontal="center" vertical="center" wrapText="1"/>
    </xf>
    <xf numFmtId="0" fontId="7" fillId="17" borderId="43" xfId="1" applyFont="1" applyFill="1" applyBorder="1" applyAlignment="1" applyProtection="1">
      <alignment horizontal="center" vertical="center" wrapText="1"/>
    </xf>
    <xf numFmtId="2" fontId="11" fillId="0" borderId="44" xfId="1" applyNumberFormat="1" applyFont="1" applyFill="1" applyBorder="1" applyAlignment="1" applyProtection="1">
      <alignment horizontal="center" vertical="center"/>
    </xf>
    <xf numFmtId="0" fontId="7" fillId="17" borderId="0" xfId="1" applyFont="1" applyFill="1" applyBorder="1" applyAlignment="1" applyProtection="1">
      <alignment horizontal="center" vertical="center" wrapText="1"/>
    </xf>
    <xf numFmtId="0" fontId="7" fillId="0" borderId="0" xfId="1" applyFont="1" applyBorder="1" applyAlignment="1" applyProtection="1">
      <alignment horizontal="left" vertical="center" wrapText="1"/>
    </xf>
    <xf numFmtId="2" fontId="11" fillId="0" borderId="6" xfId="1" applyNumberFormat="1" applyFont="1" applyFill="1" applyBorder="1" applyAlignment="1" applyProtection="1">
      <alignment horizontal="center" vertical="center"/>
    </xf>
    <xf numFmtId="0" fontId="19" fillId="0" borderId="5" xfId="1" applyFont="1" applyBorder="1" applyAlignment="1" applyProtection="1">
      <alignment vertical="top"/>
    </xf>
    <xf numFmtId="0" fontId="22" fillId="0" borderId="0" xfId="1" applyFont="1" applyBorder="1" applyAlignment="1" applyProtection="1">
      <alignment vertical="top"/>
    </xf>
    <xf numFmtId="0" fontId="19" fillId="0" borderId="0" xfId="1" applyFont="1" applyBorder="1" applyAlignment="1" applyProtection="1">
      <alignment horizontal="left" vertical="center"/>
    </xf>
    <xf numFmtId="2" fontId="19" fillId="0" borderId="0" xfId="1" applyNumberFormat="1" applyFont="1" applyBorder="1" applyAlignment="1" applyProtection="1">
      <alignment horizontal="left"/>
    </xf>
    <xf numFmtId="0" fontId="7" fillId="0" borderId="0" xfId="1" applyFont="1" applyBorder="1" applyAlignment="1" applyProtection="1">
      <alignment horizontal="left" vertical="top" wrapText="1"/>
    </xf>
    <xf numFmtId="0" fontId="30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horizontal="left"/>
    </xf>
    <xf numFmtId="0" fontId="6" fillId="0" borderId="5" xfId="1" applyFont="1" applyBorder="1" applyProtection="1"/>
    <xf numFmtId="0" fontId="19" fillId="0" borderId="0" xfId="1" applyFont="1" applyBorder="1" applyAlignment="1" applyProtection="1"/>
    <xf numFmtId="0" fontId="19" fillId="0" borderId="0" xfId="1" applyFont="1" applyBorder="1" applyAlignment="1" applyProtection="1">
      <alignment horizontal="left" vertical="top" wrapText="1"/>
    </xf>
    <xf numFmtId="0" fontId="19" fillId="0" borderId="0" xfId="1" applyFont="1" applyBorder="1" applyAlignment="1" applyProtection="1">
      <alignment wrapText="1"/>
    </xf>
    <xf numFmtId="0" fontId="31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vertical="top"/>
    </xf>
    <xf numFmtId="0" fontId="6" fillId="0" borderId="5" xfId="1" applyFont="1" applyBorder="1" applyAlignment="1" applyProtection="1">
      <alignment wrapText="1"/>
    </xf>
    <xf numFmtId="0" fontId="22" fillId="0" borderId="0" xfId="1" applyFont="1" applyBorder="1" applyAlignment="1" applyProtection="1">
      <alignment vertical="center" wrapText="1"/>
    </xf>
    <xf numFmtId="0" fontId="19" fillId="0" borderId="0" xfId="1" applyFont="1" applyBorder="1" applyAlignment="1" applyProtection="1">
      <alignment horizontal="justify" vertical="top"/>
    </xf>
    <xf numFmtId="0" fontId="8" fillId="0" borderId="0" xfId="1" applyFont="1" applyBorder="1" applyAlignment="1" applyProtection="1">
      <alignment readingOrder="1"/>
    </xf>
    <xf numFmtId="0" fontId="31" fillId="0" borderId="0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left" vertical="center"/>
    </xf>
    <xf numFmtId="0" fontId="32" fillId="0" borderId="6" xfId="1" applyFont="1" applyBorder="1" applyAlignment="1" applyProtection="1">
      <alignment horizontal="center" vertical="center" wrapText="1"/>
    </xf>
    <xf numFmtId="0" fontId="6" fillId="0" borderId="8" xfId="1" applyFont="1" applyBorder="1" applyAlignment="1" applyProtection="1">
      <alignment wrapText="1"/>
    </xf>
    <xf numFmtId="0" fontId="19" fillId="0" borderId="9" xfId="1" applyFont="1" applyBorder="1" applyAlignment="1" applyProtection="1">
      <alignment vertical="center" wrapText="1"/>
    </xf>
    <xf numFmtId="0" fontId="19" fillId="0" borderId="9" xfId="1" applyFont="1" applyBorder="1" applyAlignment="1" applyProtection="1">
      <alignment horizontal="justify" vertical="top"/>
    </xf>
    <xf numFmtId="0" fontId="33" fillId="0" borderId="9" xfId="1" applyFont="1" applyBorder="1" applyAlignment="1" applyProtection="1">
      <alignment horizontal="left" vertical="center"/>
    </xf>
    <xf numFmtId="0" fontId="19" fillId="0" borderId="9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center"/>
    </xf>
    <xf numFmtId="0" fontId="8" fillId="0" borderId="0" xfId="1" applyFont="1" applyBorder="1" applyAlignment="1" applyProtection="1"/>
    <xf numFmtId="2" fontId="17" fillId="0" borderId="0" xfId="1" applyNumberFormat="1" applyFont="1" applyBorder="1" applyProtection="1"/>
    <xf numFmtId="2" fontId="8" fillId="0" borderId="0" xfId="1" applyNumberFormat="1" applyFont="1" applyBorder="1" applyAlignment="1" applyProtection="1">
      <alignment horizontal="left" vertical="center"/>
    </xf>
    <xf numFmtId="0" fontId="17" fillId="0" borderId="0" xfId="1" applyFont="1" applyBorder="1" applyAlignment="1" applyProtection="1">
      <alignment horizontal="center"/>
    </xf>
    <xf numFmtId="0" fontId="34" fillId="0" borderId="0" xfId="1" applyFont="1" applyBorder="1" applyProtection="1"/>
    <xf numFmtId="0" fontId="35" fillId="0" borderId="0" xfId="1" applyFont="1" applyBorder="1" applyAlignment="1" applyProtection="1">
      <alignment horizontal="left" vertical="center"/>
    </xf>
    <xf numFmtId="0" fontId="34" fillId="0" borderId="0" xfId="1" applyFont="1" applyBorder="1" applyAlignment="1" applyProtection="1">
      <alignment vertical="center"/>
    </xf>
    <xf numFmtId="0" fontId="17" fillId="0" borderId="0" xfId="1" applyFont="1" applyBorder="1" applyAlignment="1" applyProtection="1">
      <alignment horizontal="left" vertical="center" wrapText="1"/>
    </xf>
    <xf numFmtId="0" fontId="17" fillId="0" borderId="0" xfId="1" applyFont="1" applyBorder="1" applyAlignment="1" applyProtection="1">
      <alignment horizontal="center" wrapText="1"/>
    </xf>
    <xf numFmtId="0" fontId="30" fillId="0" borderId="0" xfId="1" applyFont="1" applyBorder="1" applyAlignment="1" applyProtection="1">
      <alignment horizontal="center"/>
    </xf>
    <xf numFmtId="0" fontId="8" fillId="0" borderId="45" xfId="1" applyFont="1" applyBorder="1" applyProtection="1"/>
    <xf numFmtId="0" fontId="36" fillId="0" borderId="0" xfId="1" applyFont="1" applyBorder="1" applyAlignment="1" applyProtection="1">
      <alignment horizontal="left"/>
    </xf>
    <xf numFmtId="0" fontId="17" fillId="0" borderId="0" xfId="1" applyFont="1" applyBorder="1" applyAlignment="1" applyProtection="1">
      <alignment horizontal="center" vertical="center" wrapText="1"/>
    </xf>
    <xf numFmtId="2" fontId="17" fillId="0" borderId="0" xfId="1" applyNumberFormat="1" applyFont="1" applyFill="1" applyBorder="1" applyAlignment="1" applyProtection="1">
      <alignment horizontal="center" vertical="center"/>
    </xf>
    <xf numFmtId="0" fontId="8" fillId="0" borderId="5" xfId="1" applyFont="1" applyBorder="1" applyProtection="1"/>
    <xf numFmtId="0" fontId="8" fillId="0" borderId="0" xfId="1" applyFont="1" applyBorder="1" applyAlignment="1" applyProtection="1">
      <alignment vertical="center"/>
    </xf>
    <xf numFmtId="0" fontId="8" fillId="0" borderId="0" xfId="1" applyFont="1" applyAlignment="1" applyProtection="1">
      <alignment horizontal="center"/>
    </xf>
    <xf numFmtId="2" fontId="17" fillId="0" borderId="0" xfId="1" applyNumberFormat="1" applyFont="1" applyBorder="1" applyAlignment="1" applyProtection="1">
      <alignment vertical="center" wrapText="1"/>
    </xf>
    <xf numFmtId="0" fontId="17" fillId="0" borderId="0" xfId="1" applyFont="1" applyBorder="1" applyAlignment="1" applyProtection="1">
      <alignment horizontal="center" vertical="top"/>
    </xf>
    <xf numFmtId="0" fontId="30" fillId="0" borderId="0" xfId="1" applyFont="1" applyBorder="1" applyAlignment="1" applyProtection="1">
      <alignment vertical="top" readingOrder="1"/>
    </xf>
    <xf numFmtId="0" fontId="37" fillId="0" borderId="28" xfId="1" applyFont="1" applyBorder="1" applyAlignment="1">
      <alignment horizontal="center" vertical="center"/>
    </xf>
    <xf numFmtId="0" fontId="37" fillId="0" borderId="29" xfId="1" applyFont="1" applyBorder="1" applyAlignment="1">
      <alignment horizontal="center" vertical="center"/>
    </xf>
    <xf numFmtId="2" fontId="19" fillId="0" borderId="29" xfId="1" applyNumberFormat="1" applyFont="1" applyBorder="1" applyProtection="1"/>
    <xf numFmtId="0" fontId="19" fillId="0" borderId="41" xfId="1" applyFont="1" applyBorder="1" applyProtection="1"/>
    <xf numFmtId="9" fontId="17" fillId="0" borderId="0" xfId="3" applyFont="1" applyBorder="1" applyAlignment="1" applyProtection="1">
      <alignment horizontal="justify" vertical="top" wrapText="1"/>
    </xf>
    <xf numFmtId="0" fontId="37" fillId="0" borderId="45" xfId="1" applyFont="1" applyBorder="1" applyAlignment="1">
      <alignment horizontal="center" vertical="center"/>
    </xf>
    <xf numFmtId="0" fontId="37" fillId="0" borderId="0" xfId="1" applyFont="1" applyBorder="1" applyAlignment="1">
      <alignment horizontal="center" vertical="center"/>
    </xf>
    <xf numFmtId="2" fontId="19" fillId="0" borderId="0" xfId="1" applyNumberFormat="1" applyFont="1" applyBorder="1" applyProtection="1"/>
    <xf numFmtId="0" fontId="19" fillId="0" borderId="46" xfId="1" applyFont="1" applyBorder="1" applyProtection="1"/>
    <xf numFmtId="0" fontId="37" fillId="0" borderId="0" xfId="1" applyFont="1" applyBorder="1" applyAlignment="1">
      <alignment horizontal="center" vertical="center" wrapText="1"/>
    </xf>
    <xf numFmtId="0" fontId="38" fillId="0" borderId="24" xfId="1" applyFont="1" applyBorder="1" applyAlignment="1">
      <alignment horizontal="center"/>
    </xf>
    <xf numFmtId="0" fontId="39" fillId="0" borderId="31" xfId="1" applyFont="1" applyBorder="1" applyAlignment="1">
      <alignment horizontal="right"/>
    </xf>
    <xf numFmtId="2" fontId="19" fillId="0" borderId="31" xfId="1" applyNumberFormat="1" applyFont="1" applyBorder="1" applyProtection="1"/>
    <xf numFmtId="2" fontId="19" fillId="0" borderId="32" xfId="1" applyNumberFormat="1" applyFont="1" applyBorder="1" applyAlignment="1" applyProtection="1">
      <alignment horizontal="left"/>
    </xf>
    <xf numFmtId="0" fontId="8" fillId="0" borderId="15" xfId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/>
    </xf>
    <xf numFmtId="1" fontId="8" fillId="0" borderId="15" xfId="1" applyNumberFormat="1" applyFont="1" applyBorder="1" applyAlignment="1" applyProtection="1">
      <alignment horizontal="right"/>
    </xf>
    <xf numFmtId="0" fontId="30" fillId="0" borderId="0" xfId="1" applyFont="1" applyBorder="1" applyProtection="1"/>
    <xf numFmtId="0" fontId="30" fillId="0" borderId="0" xfId="1" applyFont="1" applyBorder="1" applyAlignment="1" applyProtection="1">
      <alignment horizontal="left" vertical="center" wrapText="1"/>
    </xf>
    <xf numFmtId="0" fontId="30" fillId="0" borderId="0" xfId="1" applyFont="1" applyBorder="1" applyAlignment="1" applyProtection="1">
      <alignment horizontal="center" vertical="center"/>
    </xf>
    <xf numFmtId="0" fontId="40" fillId="0" borderId="0" xfId="1" applyFont="1" applyBorder="1" applyAlignment="1" applyProtection="1">
      <alignment horizontal="left" vertical="center" wrapText="1"/>
    </xf>
    <xf numFmtId="0" fontId="40" fillId="0" borderId="0" xfId="1" applyFont="1" applyBorder="1" applyAlignment="1" applyProtection="1">
      <alignment horizontal="center" vertical="center" wrapText="1"/>
    </xf>
  </cellXfs>
  <cellStyles count="1933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3" xfId="10"/>
    <cellStyle name="20% - Accent1 2 4" xfId="11"/>
    <cellStyle name="20% - Accent1 2 5" xfId="12"/>
    <cellStyle name="20% - Accent1 2 6" xfId="13"/>
    <cellStyle name="20% - Accent1 2 7" xfId="14"/>
    <cellStyle name="20% - Accent1 2 8" xfId="15"/>
    <cellStyle name="20% - Accent1 2 9" xfId="16"/>
    <cellStyle name="20% - Accent1 3" xfId="17"/>
    <cellStyle name="20% - Accent1 3 10" xfId="18"/>
    <cellStyle name="20% - Accent1 3 11" xfId="19"/>
    <cellStyle name="20% - Accent1 3 2" xfId="20"/>
    <cellStyle name="20% - Accent1 3 3" xfId="21"/>
    <cellStyle name="20% - Accent1 3 4" xfId="22"/>
    <cellStyle name="20% - Accent1 3 5" xfId="23"/>
    <cellStyle name="20% - Accent1 3 6" xfId="24"/>
    <cellStyle name="20% - Accent1 3 7" xfId="25"/>
    <cellStyle name="20% - Accent1 3 8" xfId="26"/>
    <cellStyle name="20% - Accent1 3 9" xfId="27"/>
    <cellStyle name="20% - Accent1 4" xfId="28"/>
    <cellStyle name="20% - Accent1 4 10" xfId="29"/>
    <cellStyle name="20% - Accent1 4 11" xfId="30"/>
    <cellStyle name="20% - Accent1 4 2" xfId="31"/>
    <cellStyle name="20% - Accent1 4 3" xfId="32"/>
    <cellStyle name="20% - Accent1 4 4" xfId="33"/>
    <cellStyle name="20% - Accent1 4 5" xfId="34"/>
    <cellStyle name="20% - Accent1 4 6" xfId="35"/>
    <cellStyle name="20% - Accent1 4 7" xfId="36"/>
    <cellStyle name="20% - Accent1 4 8" xfId="37"/>
    <cellStyle name="20% - Accent1 4 9" xfId="38"/>
    <cellStyle name="20% - Accent1 5" xfId="39"/>
    <cellStyle name="20% - Accent1 6" xfId="40"/>
    <cellStyle name="20% - Accent2 2" xfId="41"/>
    <cellStyle name="20% - Accent2 2 10" xfId="42"/>
    <cellStyle name="20% - Accent2 2 11" xfId="43"/>
    <cellStyle name="20% - Accent2 2 12" xfId="44"/>
    <cellStyle name="20% - Accent2 2 13" xfId="45"/>
    <cellStyle name="20% - Accent2 2 2" xfId="46"/>
    <cellStyle name="20% - Accent2 2 3" xfId="47"/>
    <cellStyle name="20% - Accent2 2 4" xfId="48"/>
    <cellStyle name="20% - Accent2 2 5" xfId="49"/>
    <cellStyle name="20% - Accent2 2 6" xfId="50"/>
    <cellStyle name="20% - Accent2 2 7" xfId="51"/>
    <cellStyle name="20% - Accent2 2 8" xfId="52"/>
    <cellStyle name="20% - Accent2 2 9" xfId="53"/>
    <cellStyle name="20% - Accent2 3" xfId="54"/>
    <cellStyle name="20% - Accent2 3 10" xfId="55"/>
    <cellStyle name="20% - Accent2 3 11" xfId="56"/>
    <cellStyle name="20% - Accent2 3 2" xfId="57"/>
    <cellStyle name="20% - Accent2 3 3" xfId="58"/>
    <cellStyle name="20% - Accent2 3 4" xfId="59"/>
    <cellStyle name="20% - Accent2 3 5" xfId="60"/>
    <cellStyle name="20% - Accent2 3 6" xfId="61"/>
    <cellStyle name="20% - Accent2 3 7" xfId="62"/>
    <cellStyle name="20% - Accent2 3 8" xfId="63"/>
    <cellStyle name="20% - Accent2 3 9" xfId="64"/>
    <cellStyle name="20% - Accent2 4" xfId="65"/>
    <cellStyle name="20% - Accent2 4 10" xfId="66"/>
    <cellStyle name="20% - Accent2 4 11" xfId="67"/>
    <cellStyle name="20% - Accent2 4 2" xfId="68"/>
    <cellStyle name="20% - Accent2 4 3" xfId="69"/>
    <cellStyle name="20% - Accent2 4 4" xfId="70"/>
    <cellStyle name="20% - Accent2 4 5" xfId="71"/>
    <cellStyle name="20% - Accent2 4 6" xfId="72"/>
    <cellStyle name="20% - Accent2 4 7" xfId="73"/>
    <cellStyle name="20% - Accent2 4 8" xfId="74"/>
    <cellStyle name="20% - Accent2 4 9" xfId="75"/>
    <cellStyle name="20% - Accent2 5" xfId="76"/>
    <cellStyle name="20% - Accent2 6" xfId="77"/>
    <cellStyle name="20% - Accent3 2" xfId="78"/>
    <cellStyle name="20% - Accent3 2 10" xfId="79"/>
    <cellStyle name="20% - Accent3 2 11" xfId="80"/>
    <cellStyle name="20% - Accent3 2 12" xfId="81"/>
    <cellStyle name="20% - Accent3 2 13" xfId="82"/>
    <cellStyle name="20% - Accent3 2 2" xfId="83"/>
    <cellStyle name="20% - Accent3 2 3" xfId="84"/>
    <cellStyle name="20% - Accent3 2 4" xfId="85"/>
    <cellStyle name="20% - Accent3 2 5" xfId="86"/>
    <cellStyle name="20% - Accent3 2 6" xfId="87"/>
    <cellStyle name="20% - Accent3 2 7" xfId="88"/>
    <cellStyle name="20% - Accent3 2 8" xfId="89"/>
    <cellStyle name="20% - Accent3 2 9" xfId="90"/>
    <cellStyle name="20% - Accent3 3" xfId="91"/>
    <cellStyle name="20% - Accent3 3 10" xfId="92"/>
    <cellStyle name="20% - Accent3 3 11" xfId="93"/>
    <cellStyle name="20% - Accent3 3 2" xfId="94"/>
    <cellStyle name="20% - Accent3 3 3" xfId="95"/>
    <cellStyle name="20% - Accent3 3 4" xfId="96"/>
    <cellStyle name="20% - Accent3 3 5" xfId="97"/>
    <cellStyle name="20% - Accent3 3 6" xfId="98"/>
    <cellStyle name="20% - Accent3 3 7" xfId="99"/>
    <cellStyle name="20% - Accent3 3 8" xfId="100"/>
    <cellStyle name="20% - Accent3 3 9" xfId="101"/>
    <cellStyle name="20% - Accent3 4" xfId="102"/>
    <cellStyle name="20% - Accent3 4 10" xfId="103"/>
    <cellStyle name="20% - Accent3 4 11" xfId="104"/>
    <cellStyle name="20% - Accent3 4 2" xfId="105"/>
    <cellStyle name="20% - Accent3 4 3" xfId="106"/>
    <cellStyle name="20% - Accent3 4 4" xfId="107"/>
    <cellStyle name="20% - Accent3 4 5" xfId="108"/>
    <cellStyle name="20% - Accent3 4 6" xfId="109"/>
    <cellStyle name="20% - Accent3 4 7" xfId="110"/>
    <cellStyle name="20% - Accent3 4 8" xfId="111"/>
    <cellStyle name="20% - Accent3 4 9" xfId="112"/>
    <cellStyle name="20% - Accent3 5" xfId="113"/>
    <cellStyle name="20% - Accent3 6" xfId="114"/>
    <cellStyle name="20% - Accent4 2" xfId="115"/>
    <cellStyle name="20% - Accent4 2 10" xfId="116"/>
    <cellStyle name="20% - Accent4 2 11" xfId="117"/>
    <cellStyle name="20% - Accent4 2 12" xfId="118"/>
    <cellStyle name="20% - Accent4 2 13" xfId="119"/>
    <cellStyle name="20% - Accent4 2 2" xfId="120"/>
    <cellStyle name="20% - Accent4 2 3" xfId="121"/>
    <cellStyle name="20% - Accent4 2 4" xfId="122"/>
    <cellStyle name="20% - Accent4 2 5" xfId="123"/>
    <cellStyle name="20% - Accent4 2 6" xfId="124"/>
    <cellStyle name="20% - Accent4 2 7" xfId="125"/>
    <cellStyle name="20% - Accent4 2 8" xfId="126"/>
    <cellStyle name="20% - Accent4 2 9" xfId="127"/>
    <cellStyle name="20% - Accent4 3" xfId="128"/>
    <cellStyle name="20% - Accent4 3 10" xfId="129"/>
    <cellStyle name="20% - Accent4 3 11" xfId="130"/>
    <cellStyle name="20% - Accent4 3 2" xfId="131"/>
    <cellStyle name="20% - Accent4 3 3" xfId="132"/>
    <cellStyle name="20% - Accent4 3 4" xfId="133"/>
    <cellStyle name="20% - Accent4 3 5" xfId="134"/>
    <cellStyle name="20% - Accent4 3 6" xfId="135"/>
    <cellStyle name="20% - Accent4 3 7" xfId="136"/>
    <cellStyle name="20% - Accent4 3 8" xfId="137"/>
    <cellStyle name="20% - Accent4 3 9" xfId="138"/>
    <cellStyle name="20% - Accent4 4" xfId="139"/>
    <cellStyle name="20% - Accent4 4 10" xfId="140"/>
    <cellStyle name="20% - Accent4 4 11" xfId="141"/>
    <cellStyle name="20% - Accent4 4 2" xfId="142"/>
    <cellStyle name="20% - Accent4 4 3" xfId="143"/>
    <cellStyle name="20% - Accent4 4 4" xfId="144"/>
    <cellStyle name="20% - Accent4 4 5" xfId="145"/>
    <cellStyle name="20% - Accent4 4 6" xfId="146"/>
    <cellStyle name="20% - Accent4 4 7" xfId="147"/>
    <cellStyle name="20% - Accent4 4 8" xfId="148"/>
    <cellStyle name="20% - Accent4 4 9" xfId="149"/>
    <cellStyle name="20% - Accent4 5" xfId="150"/>
    <cellStyle name="20% - Accent4 6" xfId="151"/>
    <cellStyle name="20% - Accent5 2" xfId="152"/>
    <cellStyle name="20% - Accent5 2 10" xfId="153"/>
    <cellStyle name="20% - Accent5 2 11" xfId="154"/>
    <cellStyle name="20% - Accent5 2 12" xfId="155"/>
    <cellStyle name="20% - Accent5 2 13" xfId="156"/>
    <cellStyle name="20% - Accent5 2 2" xfId="157"/>
    <cellStyle name="20% - Accent5 2 3" xfId="158"/>
    <cellStyle name="20% - Accent5 2 4" xfId="159"/>
    <cellStyle name="20% - Accent5 2 5" xfId="160"/>
    <cellStyle name="20% - Accent5 2 6" xfId="161"/>
    <cellStyle name="20% - Accent5 2 7" xfId="162"/>
    <cellStyle name="20% - Accent5 2 8" xfId="163"/>
    <cellStyle name="20% - Accent5 2 9" xfId="164"/>
    <cellStyle name="20% - Accent5 3" xfId="165"/>
    <cellStyle name="20% - Accent5 3 10" xfId="166"/>
    <cellStyle name="20% - Accent5 3 11" xfId="167"/>
    <cellStyle name="20% - Accent5 3 2" xfId="168"/>
    <cellStyle name="20% - Accent5 3 3" xfId="169"/>
    <cellStyle name="20% - Accent5 3 4" xfId="170"/>
    <cellStyle name="20% - Accent5 3 5" xfId="171"/>
    <cellStyle name="20% - Accent5 3 6" xfId="172"/>
    <cellStyle name="20% - Accent5 3 7" xfId="173"/>
    <cellStyle name="20% - Accent5 3 8" xfId="174"/>
    <cellStyle name="20% - Accent5 3 9" xfId="175"/>
    <cellStyle name="20% - Accent5 4" xfId="176"/>
    <cellStyle name="20% - Accent5 4 10" xfId="177"/>
    <cellStyle name="20% - Accent5 4 11" xfId="178"/>
    <cellStyle name="20% - Accent5 4 2" xfId="179"/>
    <cellStyle name="20% - Accent5 4 3" xfId="180"/>
    <cellStyle name="20% - Accent5 4 4" xfId="181"/>
    <cellStyle name="20% - Accent5 4 5" xfId="182"/>
    <cellStyle name="20% - Accent5 4 6" xfId="183"/>
    <cellStyle name="20% - Accent5 4 7" xfId="184"/>
    <cellStyle name="20% - Accent5 4 8" xfId="185"/>
    <cellStyle name="20% - Accent5 4 9" xfId="186"/>
    <cellStyle name="20% - Accent5 5" xfId="187"/>
    <cellStyle name="20% - Accent5 6" xfId="188"/>
    <cellStyle name="20% - Accent6 2" xfId="189"/>
    <cellStyle name="20% - Accent6 2 10" xfId="190"/>
    <cellStyle name="20% - Accent6 2 11" xfId="191"/>
    <cellStyle name="20% - Accent6 2 12" xfId="192"/>
    <cellStyle name="20% - Accent6 2 13" xfId="193"/>
    <cellStyle name="20% - Accent6 2 2" xfId="194"/>
    <cellStyle name="20% - Accent6 2 3" xfId="195"/>
    <cellStyle name="20% - Accent6 2 4" xfId="196"/>
    <cellStyle name="20% - Accent6 2 5" xfId="197"/>
    <cellStyle name="20% - Accent6 2 6" xfId="198"/>
    <cellStyle name="20% - Accent6 2 7" xfId="199"/>
    <cellStyle name="20% - Accent6 2 8" xfId="200"/>
    <cellStyle name="20% - Accent6 2 9" xfId="201"/>
    <cellStyle name="20% - Accent6 3" xfId="202"/>
    <cellStyle name="20% - Accent6 3 10" xfId="203"/>
    <cellStyle name="20% - Accent6 3 11" xfId="204"/>
    <cellStyle name="20% - Accent6 3 2" xfId="205"/>
    <cellStyle name="20% - Accent6 3 3" xfId="206"/>
    <cellStyle name="20% - Accent6 3 4" xfId="207"/>
    <cellStyle name="20% - Accent6 3 5" xfId="208"/>
    <cellStyle name="20% - Accent6 3 6" xfId="209"/>
    <cellStyle name="20% - Accent6 3 7" xfId="210"/>
    <cellStyle name="20% - Accent6 3 8" xfId="211"/>
    <cellStyle name="20% - Accent6 3 9" xfId="212"/>
    <cellStyle name="20% - Accent6 4" xfId="213"/>
    <cellStyle name="20% - Accent6 4 10" xfId="214"/>
    <cellStyle name="20% - Accent6 4 11" xfId="215"/>
    <cellStyle name="20% - Accent6 4 2" xfId="216"/>
    <cellStyle name="20% - Accent6 4 3" xfId="217"/>
    <cellStyle name="20% - Accent6 4 4" xfId="218"/>
    <cellStyle name="20% - Accent6 4 5" xfId="219"/>
    <cellStyle name="20% - Accent6 4 6" xfId="220"/>
    <cellStyle name="20% - Accent6 4 7" xfId="221"/>
    <cellStyle name="20% - Accent6 4 8" xfId="222"/>
    <cellStyle name="20% - Accent6 4 9" xfId="223"/>
    <cellStyle name="20% - Accent6 5" xfId="224"/>
    <cellStyle name="20% - Accent6 6" xfId="225"/>
    <cellStyle name="40% - Accent1 2" xfId="226"/>
    <cellStyle name="40% - Accent1 2 10" xfId="227"/>
    <cellStyle name="40% - Accent1 2 11" xfId="228"/>
    <cellStyle name="40% - Accent1 2 12" xfId="229"/>
    <cellStyle name="40% - Accent1 2 13" xfId="230"/>
    <cellStyle name="40% - Accent1 2 2" xfId="231"/>
    <cellStyle name="40% - Accent1 2 3" xfId="232"/>
    <cellStyle name="40% - Accent1 2 4" xfId="233"/>
    <cellStyle name="40% - Accent1 2 5" xfId="234"/>
    <cellStyle name="40% - Accent1 2 6" xfId="235"/>
    <cellStyle name="40% - Accent1 2 7" xfId="236"/>
    <cellStyle name="40% - Accent1 2 8" xfId="237"/>
    <cellStyle name="40% - Accent1 2 9" xfId="238"/>
    <cellStyle name="40% - Accent1 3" xfId="239"/>
    <cellStyle name="40% - Accent1 3 10" xfId="240"/>
    <cellStyle name="40% - Accent1 3 11" xfId="241"/>
    <cellStyle name="40% - Accent1 3 2" xfId="242"/>
    <cellStyle name="40% - Accent1 3 3" xfId="243"/>
    <cellStyle name="40% - Accent1 3 4" xfId="244"/>
    <cellStyle name="40% - Accent1 3 5" xfId="245"/>
    <cellStyle name="40% - Accent1 3 6" xfId="246"/>
    <cellStyle name="40% - Accent1 3 7" xfId="247"/>
    <cellStyle name="40% - Accent1 3 8" xfId="248"/>
    <cellStyle name="40% - Accent1 3 9" xfId="249"/>
    <cellStyle name="40% - Accent1 4" xfId="250"/>
    <cellStyle name="40% - Accent1 4 10" xfId="251"/>
    <cellStyle name="40% - Accent1 4 11" xfId="252"/>
    <cellStyle name="40% - Accent1 4 2" xfId="253"/>
    <cellStyle name="40% - Accent1 4 3" xfId="254"/>
    <cellStyle name="40% - Accent1 4 4" xfId="255"/>
    <cellStyle name="40% - Accent1 4 5" xfId="256"/>
    <cellStyle name="40% - Accent1 4 6" xfId="257"/>
    <cellStyle name="40% - Accent1 4 7" xfId="258"/>
    <cellStyle name="40% - Accent1 4 8" xfId="259"/>
    <cellStyle name="40% - Accent1 4 9" xfId="260"/>
    <cellStyle name="40% - Accent1 5" xfId="261"/>
    <cellStyle name="40% - Accent1 6" xfId="262"/>
    <cellStyle name="40% - Accent2 2" xfId="263"/>
    <cellStyle name="40% - Accent2 2 10" xfId="264"/>
    <cellStyle name="40% - Accent2 2 11" xfId="265"/>
    <cellStyle name="40% - Accent2 2 12" xfId="266"/>
    <cellStyle name="40% - Accent2 2 13" xfId="267"/>
    <cellStyle name="40% - Accent2 2 2" xfId="268"/>
    <cellStyle name="40% - Accent2 2 3" xfId="269"/>
    <cellStyle name="40% - Accent2 2 4" xfId="270"/>
    <cellStyle name="40% - Accent2 2 5" xfId="271"/>
    <cellStyle name="40% - Accent2 2 6" xfId="272"/>
    <cellStyle name="40% - Accent2 2 7" xfId="273"/>
    <cellStyle name="40% - Accent2 2 8" xfId="274"/>
    <cellStyle name="40% - Accent2 2 9" xfId="275"/>
    <cellStyle name="40% - Accent2 3" xfId="276"/>
    <cellStyle name="40% - Accent2 3 10" xfId="277"/>
    <cellStyle name="40% - Accent2 3 11" xfId="278"/>
    <cellStyle name="40% - Accent2 3 2" xfId="279"/>
    <cellStyle name="40% - Accent2 3 3" xfId="280"/>
    <cellStyle name="40% - Accent2 3 4" xfId="281"/>
    <cellStyle name="40% - Accent2 3 5" xfId="282"/>
    <cellStyle name="40% - Accent2 3 6" xfId="283"/>
    <cellStyle name="40% - Accent2 3 7" xfId="284"/>
    <cellStyle name="40% - Accent2 3 8" xfId="285"/>
    <cellStyle name="40% - Accent2 3 9" xfId="286"/>
    <cellStyle name="40% - Accent2 4" xfId="287"/>
    <cellStyle name="40% - Accent2 4 10" xfId="288"/>
    <cellStyle name="40% - Accent2 4 11" xfId="289"/>
    <cellStyle name="40% - Accent2 4 2" xfId="290"/>
    <cellStyle name="40% - Accent2 4 3" xfId="291"/>
    <cellStyle name="40% - Accent2 4 4" xfId="292"/>
    <cellStyle name="40% - Accent2 4 5" xfId="293"/>
    <cellStyle name="40% - Accent2 4 6" xfId="294"/>
    <cellStyle name="40% - Accent2 4 7" xfId="295"/>
    <cellStyle name="40% - Accent2 4 8" xfId="296"/>
    <cellStyle name="40% - Accent2 4 9" xfId="297"/>
    <cellStyle name="40% - Accent2 5" xfId="298"/>
    <cellStyle name="40% - Accent2 6" xfId="299"/>
    <cellStyle name="40% - Accent3 2" xfId="300"/>
    <cellStyle name="40% - Accent3 2 10" xfId="301"/>
    <cellStyle name="40% - Accent3 2 11" xfId="302"/>
    <cellStyle name="40% - Accent3 2 12" xfId="303"/>
    <cellStyle name="40% - Accent3 2 13" xfId="304"/>
    <cellStyle name="40% - Accent3 2 2" xfId="305"/>
    <cellStyle name="40% - Accent3 2 3" xfId="306"/>
    <cellStyle name="40% - Accent3 2 4" xfId="307"/>
    <cellStyle name="40% - Accent3 2 5" xfId="308"/>
    <cellStyle name="40% - Accent3 2 6" xfId="309"/>
    <cellStyle name="40% - Accent3 2 7" xfId="310"/>
    <cellStyle name="40% - Accent3 2 8" xfId="311"/>
    <cellStyle name="40% - Accent3 2 9" xfId="312"/>
    <cellStyle name="40% - Accent3 3" xfId="313"/>
    <cellStyle name="40% - Accent3 3 10" xfId="314"/>
    <cellStyle name="40% - Accent3 3 11" xfId="315"/>
    <cellStyle name="40% - Accent3 3 2" xfId="316"/>
    <cellStyle name="40% - Accent3 3 3" xfId="317"/>
    <cellStyle name="40% - Accent3 3 4" xfId="318"/>
    <cellStyle name="40% - Accent3 3 5" xfId="319"/>
    <cellStyle name="40% - Accent3 3 6" xfId="320"/>
    <cellStyle name="40% - Accent3 3 7" xfId="321"/>
    <cellStyle name="40% - Accent3 3 8" xfId="322"/>
    <cellStyle name="40% - Accent3 3 9" xfId="323"/>
    <cellStyle name="40% - Accent3 4" xfId="324"/>
    <cellStyle name="40% - Accent3 4 10" xfId="325"/>
    <cellStyle name="40% - Accent3 4 11" xfId="326"/>
    <cellStyle name="40% - Accent3 4 2" xfId="327"/>
    <cellStyle name="40% - Accent3 4 3" xfId="328"/>
    <cellStyle name="40% - Accent3 4 4" xfId="329"/>
    <cellStyle name="40% - Accent3 4 5" xfId="330"/>
    <cellStyle name="40% - Accent3 4 6" xfId="331"/>
    <cellStyle name="40% - Accent3 4 7" xfId="332"/>
    <cellStyle name="40% - Accent3 4 8" xfId="333"/>
    <cellStyle name="40% - Accent3 4 9" xfId="334"/>
    <cellStyle name="40% - Accent3 5" xfId="335"/>
    <cellStyle name="40% - Accent3 6" xfId="336"/>
    <cellStyle name="40% - Accent4 2" xfId="337"/>
    <cellStyle name="40% - Accent4 2 10" xfId="338"/>
    <cellStyle name="40% - Accent4 2 11" xfId="339"/>
    <cellStyle name="40% - Accent4 2 12" xfId="340"/>
    <cellStyle name="40% - Accent4 2 13" xfId="341"/>
    <cellStyle name="40% - Accent4 2 2" xfId="342"/>
    <cellStyle name="40% - Accent4 2 3" xfId="343"/>
    <cellStyle name="40% - Accent4 2 4" xfId="344"/>
    <cellStyle name="40% - Accent4 2 5" xfId="345"/>
    <cellStyle name="40% - Accent4 2 6" xfId="346"/>
    <cellStyle name="40% - Accent4 2 7" xfId="347"/>
    <cellStyle name="40% - Accent4 2 8" xfId="348"/>
    <cellStyle name="40% - Accent4 2 9" xfId="349"/>
    <cellStyle name="40% - Accent4 3" xfId="350"/>
    <cellStyle name="40% - Accent4 3 10" xfId="351"/>
    <cellStyle name="40% - Accent4 3 11" xfId="352"/>
    <cellStyle name="40% - Accent4 3 2" xfId="353"/>
    <cellStyle name="40% - Accent4 3 3" xfId="354"/>
    <cellStyle name="40% - Accent4 3 4" xfId="355"/>
    <cellStyle name="40% - Accent4 3 5" xfId="356"/>
    <cellStyle name="40% - Accent4 3 6" xfId="357"/>
    <cellStyle name="40% - Accent4 3 7" xfId="358"/>
    <cellStyle name="40% - Accent4 3 8" xfId="359"/>
    <cellStyle name="40% - Accent4 3 9" xfId="360"/>
    <cellStyle name="40% - Accent4 4" xfId="361"/>
    <cellStyle name="40% - Accent4 4 10" xfId="362"/>
    <cellStyle name="40% - Accent4 4 11" xfId="363"/>
    <cellStyle name="40% - Accent4 4 2" xfId="364"/>
    <cellStyle name="40% - Accent4 4 3" xfId="365"/>
    <cellStyle name="40% - Accent4 4 4" xfId="366"/>
    <cellStyle name="40% - Accent4 4 5" xfId="367"/>
    <cellStyle name="40% - Accent4 4 6" xfId="368"/>
    <cellStyle name="40% - Accent4 4 7" xfId="369"/>
    <cellStyle name="40% - Accent4 4 8" xfId="370"/>
    <cellStyle name="40% - Accent4 4 9" xfId="371"/>
    <cellStyle name="40% - Accent4 5" xfId="372"/>
    <cellStyle name="40% - Accent4 6" xfId="373"/>
    <cellStyle name="40% - Accent5 2" xfId="374"/>
    <cellStyle name="40% - Accent5 2 10" xfId="375"/>
    <cellStyle name="40% - Accent5 2 11" xfId="376"/>
    <cellStyle name="40% - Accent5 2 12" xfId="377"/>
    <cellStyle name="40% - Accent5 2 13" xfId="378"/>
    <cellStyle name="40% - Accent5 2 2" xfId="379"/>
    <cellStyle name="40% - Accent5 2 3" xfId="380"/>
    <cellStyle name="40% - Accent5 2 4" xfId="381"/>
    <cellStyle name="40% - Accent5 2 5" xfId="382"/>
    <cellStyle name="40% - Accent5 2 6" xfId="383"/>
    <cellStyle name="40% - Accent5 2 7" xfId="384"/>
    <cellStyle name="40% - Accent5 2 8" xfId="385"/>
    <cellStyle name="40% - Accent5 2 9" xfId="386"/>
    <cellStyle name="40% - Accent5 3" xfId="387"/>
    <cellStyle name="40% - Accent5 3 10" xfId="388"/>
    <cellStyle name="40% - Accent5 3 11" xfId="389"/>
    <cellStyle name="40% - Accent5 3 2" xfId="390"/>
    <cellStyle name="40% - Accent5 3 3" xfId="391"/>
    <cellStyle name="40% - Accent5 3 4" xfId="392"/>
    <cellStyle name="40% - Accent5 3 5" xfId="393"/>
    <cellStyle name="40% - Accent5 3 6" xfId="394"/>
    <cellStyle name="40% - Accent5 3 7" xfId="395"/>
    <cellStyle name="40% - Accent5 3 8" xfId="396"/>
    <cellStyle name="40% - Accent5 3 9" xfId="397"/>
    <cellStyle name="40% - Accent5 4" xfId="398"/>
    <cellStyle name="40% - Accent5 4 10" xfId="399"/>
    <cellStyle name="40% - Accent5 4 11" xfId="400"/>
    <cellStyle name="40% - Accent5 4 2" xfId="401"/>
    <cellStyle name="40% - Accent5 4 3" xfId="402"/>
    <cellStyle name="40% - Accent5 4 4" xfId="403"/>
    <cellStyle name="40% - Accent5 4 5" xfId="404"/>
    <cellStyle name="40% - Accent5 4 6" xfId="405"/>
    <cellStyle name="40% - Accent5 4 7" xfId="406"/>
    <cellStyle name="40% - Accent5 4 8" xfId="407"/>
    <cellStyle name="40% - Accent5 4 9" xfId="408"/>
    <cellStyle name="40% - Accent5 5" xfId="409"/>
    <cellStyle name="40% - Accent5 6" xfId="410"/>
    <cellStyle name="40% - Accent6 2" xfId="411"/>
    <cellStyle name="40% - Accent6 2 10" xfId="412"/>
    <cellStyle name="40% - Accent6 2 11" xfId="413"/>
    <cellStyle name="40% - Accent6 2 12" xfId="414"/>
    <cellStyle name="40% - Accent6 2 13" xfId="415"/>
    <cellStyle name="40% - Accent6 2 2" xfId="416"/>
    <cellStyle name="40% - Accent6 2 3" xfId="417"/>
    <cellStyle name="40% - Accent6 2 4" xfId="418"/>
    <cellStyle name="40% - Accent6 2 5" xfId="419"/>
    <cellStyle name="40% - Accent6 2 6" xfId="420"/>
    <cellStyle name="40% - Accent6 2 7" xfId="421"/>
    <cellStyle name="40% - Accent6 2 8" xfId="422"/>
    <cellStyle name="40% - Accent6 2 9" xfId="423"/>
    <cellStyle name="40% - Accent6 3" xfId="424"/>
    <cellStyle name="40% - Accent6 3 10" xfId="425"/>
    <cellStyle name="40% - Accent6 3 11" xfId="426"/>
    <cellStyle name="40% - Accent6 3 2" xfId="427"/>
    <cellStyle name="40% - Accent6 3 3" xfId="428"/>
    <cellStyle name="40% - Accent6 3 4" xfId="429"/>
    <cellStyle name="40% - Accent6 3 5" xfId="430"/>
    <cellStyle name="40% - Accent6 3 6" xfId="431"/>
    <cellStyle name="40% - Accent6 3 7" xfId="432"/>
    <cellStyle name="40% - Accent6 3 8" xfId="433"/>
    <cellStyle name="40% - Accent6 3 9" xfId="434"/>
    <cellStyle name="40% - Accent6 4" xfId="435"/>
    <cellStyle name="40% - Accent6 4 10" xfId="436"/>
    <cellStyle name="40% - Accent6 4 11" xfId="437"/>
    <cellStyle name="40% - Accent6 4 2" xfId="438"/>
    <cellStyle name="40% - Accent6 4 3" xfId="439"/>
    <cellStyle name="40% - Accent6 4 4" xfId="440"/>
    <cellStyle name="40% - Accent6 4 5" xfId="441"/>
    <cellStyle name="40% - Accent6 4 6" xfId="442"/>
    <cellStyle name="40% - Accent6 4 7" xfId="443"/>
    <cellStyle name="40% - Accent6 4 8" xfId="444"/>
    <cellStyle name="40% - Accent6 4 9" xfId="445"/>
    <cellStyle name="40% - Accent6 5" xfId="446"/>
    <cellStyle name="40% - Accent6 6" xfId="447"/>
    <cellStyle name="Comma 2" xfId="448"/>
    <cellStyle name="Comma 3" xfId="449"/>
    <cellStyle name="Currency 2" xfId="450"/>
    <cellStyle name="Currency 2 10" xfId="451"/>
    <cellStyle name="Currency 2 2" xfId="452"/>
    <cellStyle name="Currency 2 2 2" xfId="453"/>
    <cellStyle name="Currency 2 2 3" xfId="454"/>
    <cellStyle name="Currency 2 2 4" xfId="455"/>
    <cellStyle name="Currency 2 2 5" xfId="456"/>
    <cellStyle name="Currency 2 2 6" xfId="457"/>
    <cellStyle name="Currency 2 2 7" xfId="458"/>
    <cellStyle name="Currency 2 2 8" xfId="459"/>
    <cellStyle name="Currency 2 2 9" xfId="460"/>
    <cellStyle name="Currency 2 3" xfId="461"/>
    <cellStyle name="Currency 2 4" xfId="462"/>
    <cellStyle name="Currency 2 5" xfId="463"/>
    <cellStyle name="Currency 2 6" xfId="464"/>
    <cellStyle name="Currency 2 7" xfId="465"/>
    <cellStyle name="Currency 2 8" xfId="466"/>
    <cellStyle name="Currency 2 9" xfId="467"/>
    <cellStyle name="Currency 3" xfId="468"/>
    <cellStyle name="Currency 3 2" xfId="469"/>
    <cellStyle name="Currency 3 3" xfId="470"/>
    <cellStyle name="Currency 3 4" xfId="471"/>
    <cellStyle name="Currency 3 5" xfId="472"/>
    <cellStyle name="Currency 3 6" xfId="473"/>
    <cellStyle name="Currency 3 7" xfId="474"/>
    <cellStyle name="Currency 3 8" xfId="475"/>
    <cellStyle name="Currency 3 9" xfId="476"/>
    <cellStyle name="Currency 4" xfId="477"/>
    <cellStyle name="Currency 4 10" xfId="478"/>
    <cellStyle name="Currency 4 2" xfId="479"/>
    <cellStyle name="Currency 4 2 2" xfId="480"/>
    <cellStyle name="Currency 4 2 3" xfId="481"/>
    <cellStyle name="Currency 4 2 4" xfId="482"/>
    <cellStyle name="Currency 4 2 5" xfId="483"/>
    <cellStyle name="Currency 4 2 6" xfId="484"/>
    <cellStyle name="Currency 4 2 7" xfId="485"/>
    <cellStyle name="Currency 4 2 8" xfId="486"/>
    <cellStyle name="Currency 4 2 9" xfId="487"/>
    <cellStyle name="Currency 4 3" xfId="488"/>
    <cellStyle name="Currency 4 4" xfId="489"/>
    <cellStyle name="Currency 4 5" xfId="490"/>
    <cellStyle name="Currency 4 6" xfId="491"/>
    <cellStyle name="Currency 4 7" xfId="492"/>
    <cellStyle name="Currency 4 8" xfId="493"/>
    <cellStyle name="Currency 4 9" xfId="494"/>
    <cellStyle name="Currency 5" xfId="495"/>
    <cellStyle name="Good 2" xfId="496"/>
    <cellStyle name="Hyperlink" xfId="2" builtinId="8"/>
    <cellStyle name="Hyperlink 2" xfId="497"/>
    <cellStyle name="Hyperlink 2 2" xfId="498"/>
    <cellStyle name="Normal" xfId="0" builtinId="0"/>
    <cellStyle name="Normal 10" xfId="499"/>
    <cellStyle name="Normal 10 10" xfId="500"/>
    <cellStyle name="Normal 10 11" xfId="501"/>
    <cellStyle name="Normal 10 12" xfId="502"/>
    <cellStyle name="Normal 10 13" xfId="503"/>
    <cellStyle name="Normal 10 2" xfId="504"/>
    <cellStyle name="Normal 10 3" xfId="505"/>
    <cellStyle name="Normal 10 4" xfId="506"/>
    <cellStyle name="Normal 10 5" xfId="507"/>
    <cellStyle name="Normal 10 6" xfId="508"/>
    <cellStyle name="Normal 10 7" xfId="509"/>
    <cellStyle name="Normal 10 8" xfId="510"/>
    <cellStyle name="Normal 10 9" xfId="511"/>
    <cellStyle name="Normal 100" xfId="512"/>
    <cellStyle name="Normal 100 2" xfId="513"/>
    <cellStyle name="Normal 100 3" xfId="514"/>
    <cellStyle name="Normal 100 4" xfId="515"/>
    <cellStyle name="Normal 100 5" xfId="516"/>
    <cellStyle name="Normal 100 6" xfId="517"/>
    <cellStyle name="Normal 100 7" xfId="518"/>
    <cellStyle name="Normal 100 8" xfId="519"/>
    <cellStyle name="Normal 101" xfId="520"/>
    <cellStyle name="Normal 101 2" xfId="521"/>
    <cellStyle name="Normal 101 3" xfId="522"/>
    <cellStyle name="Normal 101 4" xfId="523"/>
    <cellStyle name="Normal 101 5" xfId="524"/>
    <cellStyle name="Normal 101 6" xfId="525"/>
    <cellStyle name="Normal 101 7" xfId="526"/>
    <cellStyle name="Normal 101 8" xfId="527"/>
    <cellStyle name="Normal 102" xfId="528"/>
    <cellStyle name="Normal 102 2" xfId="529"/>
    <cellStyle name="Normal 102 3" xfId="530"/>
    <cellStyle name="Normal 102 4" xfId="531"/>
    <cellStyle name="Normal 102 5" xfId="532"/>
    <cellStyle name="Normal 102 6" xfId="533"/>
    <cellStyle name="Normal 102 7" xfId="534"/>
    <cellStyle name="Normal 102 8" xfId="535"/>
    <cellStyle name="Normal 103" xfId="536"/>
    <cellStyle name="Normal 103 2" xfId="537"/>
    <cellStyle name="Normal 103 3" xfId="538"/>
    <cellStyle name="Normal 103 4" xfId="539"/>
    <cellStyle name="Normal 103 5" xfId="540"/>
    <cellStyle name="Normal 103 6" xfId="541"/>
    <cellStyle name="Normal 103 7" xfId="542"/>
    <cellStyle name="Normal 103 8" xfId="543"/>
    <cellStyle name="Normal 104" xfId="544"/>
    <cellStyle name="Normal 104 2" xfId="545"/>
    <cellStyle name="Normal 104 3" xfId="546"/>
    <cellStyle name="Normal 104 4" xfId="547"/>
    <cellStyle name="Normal 104 5" xfId="548"/>
    <cellStyle name="Normal 104 6" xfId="549"/>
    <cellStyle name="Normal 104 7" xfId="550"/>
    <cellStyle name="Normal 104 8" xfId="551"/>
    <cellStyle name="Normal 105" xfId="552"/>
    <cellStyle name="Normal 105 2" xfId="553"/>
    <cellStyle name="Normal 105 3" xfId="554"/>
    <cellStyle name="Normal 105 4" xfId="555"/>
    <cellStyle name="Normal 105 5" xfId="556"/>
    <cellStyle name="Normal 105 6" xfId="557"/>
    <cellStyle name="Normal 105 7" xfId="558"/>
    <cellStyle name="Normal 105 8" xfId="559"/>
    <cellStyle name="Normal 106" xfId="560"/>
    <cellStyle name="Normal 106 2" xfId="561"/>
    <cellStyle name="Normal 106 3" xfId="562"/>
    <cellStyle name="Normal 106 4" xfId="563"/>
    <cellStyle name="Normal 106 5" xfId="564"/>
    <cellStyle name="Normal 106 6" xfId="565"/>
    <cellStyle name="Normal 106 7" xfId="566"/>
    <cellStyle name="Normal 106 8" xfId="567"/>
    <cellStyle name="Normal 107" xfId="568"/>
    <cellStyle name="Normal 107 2" xfId="569"/>
    <cellStyle name="Normal 107 3" xfId="570"/>
    <cellStyle name="Normal 107 4" xfId="571"/>
    <cellStyle name="Normal 107 5" xfId="572"/>
    <cellStyle name="Normal 107 6" xfId="573"/>
    <cellStyle name="Normal 107 7" xfId="574"/>
    <cellStyle name="Normal 107 8" xfId="575"/>
    <cellStyle name="Normal 108" xfId="576"/>
    <cellStyle name="Normal 108 2" xfId="577"/>
    <cellStyle name="Normal 108 3" xfId="578"/>
    <cellStyle name="Normal 108 4" xfId="579"/>
    <cellStyle name="Normal 108 5" xfId="580"/>
    <cellStyle name="Normal 108 6" xfId="581"/>
    <cellStyle name="Normal 108 7" xfId="582"/>
    <cellStyle name="Normal 108 8" xfId="583"/>
    <cellStyle name="Normal 109" xfId="584"/>
    <cellStyle name="Normal 109 2" xfId="585"/>
    <cellStyle name="Normal 109 3" xfId="586"/>
    <cellStyle name="Normal 109 4" xfId="587"/>
    <cellStyle name="Normal 109 5" xfId="588"/>
    <cellStyle name="Normal 109 6" xfId="589"/>
    <cellStyle name="Normal 109 7" xfId="590"/>
    <cellStyle name="Normal 109 8" xfId="591"/>
    <cellStyle name="Normal 11" xfId="592"/>
    <cellStyle name="Normal 11 10" xfId="593"/>
    <cellStyle name="Normal 11 11" xfId="594"/>
    <cellStyle name="Normal 11 12" xfId="595"/>
    <cellStyle name="Normal 11 13" xfId="596"/>
    <cellStyle name="Normal 11 14" xfId="597"/>
    <cellStyle name="Normal 11 2" xfId="598"/>
    <cellStyle name="Normal 11 2 10" xfId="599"/>
    <cellStyle name="Normal 11 2 11" xfId="600"/>
    <cellStyle name="Normal 11 2 12" xfId="601"/>
    <cellStyle name="Normal 11 2 13" xfId="602"/>
    <cellStyle name="Normal 11 2 2" xfId="603"/>
    <cellStyle name="Normal 11 2 3" xfId="604"/>
    <cellStyle name="Normal 11 2 4" xfId="605"/>
    <cellStyle name="Normal 11 2 5" xfId="606"/>
    <cellStyle name="Normal 11 2 6" xfId="607"/>
    <cellStyle name="Normal 11 2 7" xfId="608"/>
    <cellStyle name="Normal 11 2 8" xfId="609"/>
    <cellStyle name="Normal 11 2 9" xfId="610"/>
    <cellStyle name="Normal 11 3" xfId="611"/>
    <cellStyle name="Normal 11 4" xfId="612"/>
    <cellStyle name="Normal 11 5" xfId="613"/>
    <cellStyle name="Normal 11 6" xfId="614"/>
    <cellStyle name="Normal 11 7" xfId="615"/>
    <cellStyle name="Normal 11 8" xfId="616"/>
    <cellStyle name="Normal 11 9" xfId="617"/>
    <cellStyle name="Normal 110" xfId="618"/>
    <cellStyle name="Normal 110 2" xfId="619"/>
    <cellStyle name="Normal 110 3" xfId="620"/>
    <cellStyle name="Normal 110 4" xfId="621"/>
    <cellStyle name="Normal 110 5" xfId="622"/>
    <cellStyle name="Normal 110 6" xfId="623"/>
    <cellStyle name="Normal 110 7" xfId="624"/>
    <cellStyle name="Normal 110 8" xfId="625"/>
    <cellStyle name="Normal 111" xfId="626"/>
    <cellStyle name="Normal 111 2" xfId="627"/>
    <cellStyle name="Normal 111 3" xfId="628"/>
    <cellStyle name="Normal 111 4" xfId="629"/>
    <cellStyle name="Normal 111 5" xfId="630"/>
    <cellStyle name="Normal 111 6" xfId="631"/>
    <cellStyle name="Normal 111 7" xfId="632"/>
    <cellStyle name="Normal 111 8" xfId="633"/>
    <cellStyle name="Normal 112" xfId="634"/>
    <cellStyle name="Normal 112 2" xfId="635"/>
    <cellStyle name="Normal 112 3" xfId="636"/>
    <cellStyle name="Normal 112 4" xfId="637"/>
    <cellStyle name="Normal 112 5" xfId="638"/>
    <cellStyle name="Normal 112 6" xfId="639"/>
    <cellStyle name="Normal 112 7" xfId="640"/>
    <cellStyle name="Normal 112 8" xfId="641"/>
    <cellStyle name="Normal 113" xfId="642"/>
    <cellStyle name="Normal 113 2" xfId="643"/>
    <cellStyle name="Normal 113 3" xfId="644"/>
    <cellStyle name="Normal 113 4" xfId="645"/>
    <cellStyle name="Normal 113 5" xfId="646"/>
    <cellStyle name="Normal 113 6" xfId="647"/>
    <cellStyle name="Normal 113 7" xfId="648"/>
    <cellStyle name="Normal 113 8" xfId="649"/>
    <cellStyle name="Normal 114" xfId="650"/>
    <cellStyle name="Normal 114 2" xfId="651"/>
    <cellStyle name="Normal 114 3" xfId="652"/>
    <cellStyle name="Normal 114 4" xfId="653"/>
    <cellStyle name="Normal 114 5" xfId="654"/>
    <cellStyle name="Normal 114 6" xfId="655"/>
    <cellStyle name="Normal 114 7" xfId="656"/>
    <cellStyle name="Normal 114 8" xfId="657"/>
    <cellStyle name="Normal 115" xfId="658"/>
    <cellStyle name="Normal 115 2" xfId="659"/>
    <cellStyle name="Normal 115 3" xfId="660"/>
    <cellStyle name="Normal 115 4" xfId="661"/>
    <cellStyle name="Normal 115 5" xfId="662"/>
    <cellStyle name="Normal 115 6" xfId="663"/>
    <cellStyle name="Normal 115 7" xfId="664"/>
    <cellStyle name="Normal 115 8" xfId="665"/>
    <cellStyle name="Normal 116" xfId="666"/>
    <cellStyle name="Normal 116 2" xfId="667"/>
    <cellStyle name="Normal 116 3" xfId="668"/>
    <cellStyle name="Normal 116 4" xfId="669"/>
    <cellStyle name="Normal 116 5" xfId="670"/>
    <cellStyle name="Normal 116 6" xfId="671"/>
    <cellStyle name="Normal 116 7" xfId="672"/>
    <cellStyle name="Normal 116 8" xfId="673"/>
    <cellStyle name="Normal 117" xfId="674"/>
    <cellStyle name="Normal 117 2" xfId="675"/>
    <cellStyle name="Normal 117 3" xfId="676"/>
    <cellStyle name="Normal 117 4" xfId="677"/>
    <cellStyle name="Normal 117 5" xfId="678"/>
    <cellStyle name="Normal 117 6" xfId="679"/>
    <cellStyle name="Normal 117 7" xfId="680"/>
    <cellStyle name="Normal 117 8" xfId="681"/>
    <cellStyle name="Normal 118" xfId="682"/>
    <cellStyle name="Normal 118 2" xfId="683"/>
    <cellStyle name="Normal 118 3" xfId="684"/>
    <cellStyle name="Normal 118 4" xfId="685"/>
    <cellStyle name="Normal 118 5" xfId="686"/>
    <cellStyle name="Normal 118 6" xfId="687"/>
    <cellStyle name="Normal 118 7" xfId="688"/>
    <cellStyle name="Normal 118 8" xfId="689"/>
    <cellStyle name="Normal 119" xfId="690"/>
    <cellStyle name="Normal 119 2" xfId="691"/>
    <cellStyle name="Normal 119 3" xfId="692"/>
    <cellStyle name="Normal 119 4" xfId="693"/>
    <cellStyle name="Normal 119 5" xfId="694"/>
    <cellStyle name="Normal 119 6" xfId="695"/>
    <cellStyle name="Normal 119 7" xfId="696"/>
    <cellStyle name="Normal 119 8" xfId="697"/>
    <cellStyle name="Normal 12" xfId="698"/>
    <cellStyle name="Normal 12 10" xfId="699"/>
    <cellStyle name="Normal 12 2" xfId="700"/>
    <cellStyle name="Normal 12 3" xfId="701"/>
    <cellStyle name="Normal 12 4" xfId="702"/>
    <cellStyle name="Normal 12 5" xfId="703"/>
    <cellStyle name="Normal 12 6" xfId="704"/>
    <cellStyle name="Normal 12 7" xfId="705"/>
    <cellStyle name="Normal 12 8" xfId="706"/>
    <cellStyle name="Normal 12 9" xfId="707"/>
    <cellStyle name="Normal 120" xfId="708"/>
    <cellStyle name="Normal 120 2" xfId="709"/>
    <cellStyle name="Normal 120 3" xfId="710"/>
    <cellStyle name="Normal 120 4" xfId="711"/>
    <cellStyle name="Normal 120 5" xfId="712"/>
    <cellStyle name="Normal 120 6" xfId="713"/>
    <cellStyle name="Normal 120 7" xfId="714"/>
    <cellStyle name="Normal 120 8" xfId="715"/>
    <cellStyle name="Normal 121" xfId="716"/>
    <cellStyle name="Normal 121 2" xfId="717"/>
    <cellStyle name="Normal 121 3" xfId="718"/>
    <cellStyle name="Normal 121 4" xfId="719"/>
    <cellStyle name="Normal 121 5" xfId="720"/>
    <cellStyle name="Normal 121 6" xfId="721"/>
    <cellStyle name="Normal 121 7" xfId="722"/>
    <cellStyle name="Normal 121 8" xfId="723"/>
    <cellStyle name="Normal 122" xfId="724"/>
    <cellStyle name="Normal 122 2" xfId="725"/>
    <cellStyle name="Normal 122 3" xfId="726"/>
    <cellStyle name="Normal 122 4" xfId="727"/>
    <cellStyle name="Normal 122 5" xfId="728"/>
    <cellStyle name="Normal 122 6" xfId="729"/>
    <cellStyle name="Normal 122 7" xfId="730"/>
    <cellStyle name="Normal 122 8" xfId="731"/>
    <cellStyle name="Normal 123" xfId="732"/>
    <cellStyle name="Normal 123 2" xfId="733"/>
    <cellStyle name="Normal 123 3" xfId="734"/>
    <cellStyle name="Normal 123 4" xfId="735"/>
    <cellStyle name="Normal 123 5" xfId="736"/>
    <cellStyle name="Normal 123 6" xfId="737"/>
    <cellStyle name="Normal 123 7" xfId="738"/>
    <cellStyle name="Normal 123 8" xfId="739"/>
    <cellStyle name="Normal 124" xfId="740"/>
    <cellStyle name="Normal 124 2" xfId="741"/>
    <cellStyle name="Normal 124 3" xfId="742"/>
    <cellStyle name="Normal 124 4" xfId="743"/>
    <cellStyle name="Normal 124 5" xfId="744"/>
    <cellStyle name="Normal 124 6" xfId="745"/>
    <cellStyle name="Normal 124 7" xfId="746"/>
    <cellStyle name="Normal 124 8" xfId="747"/>
    <cellStyle name="Normal 125" xfId="748"/>
    <cellStyle name="Normal 125 2" xfId="749"/>
    <cellStyle name="Normal 125 3" xfId="750"/>
    <cellStyle name="Normal 125 4" xfId="751"/>
    <cellStyle name="Normal 125 5" xfId="752"/>
    <cellStyle name="Normal 125 6" xfId="753"/>
    <cellStyle name="Normal 125 7" xfId="754"/>
    <cellStyle name="Normal 125 8" xfId="755"/>
    <cellStyle name="Normal 126" xfId="756"/>
    <cellStyle name="Normal 126 2" xfId="757"/>
    <cellStyle name="Normal 126 3" xfId="758"/>
    <cellStyle name="Normal 126 4" xfId="759"/>
    <cellStyle name="Normal 126 5" xfId="760"/>
    <cellStyle name="Normal 126 6" xfId="761"/>
    <cellStyle name="Normal 126 7" xfId="762"/>
    <cellStyle name="Normal 126 8" xfId="763"/>
    <cellStyle name="Normal 127" xfId="764"/>
    <cellStyle name="Normal 127 2" xfId="765"/>
    <cellStyle name="Normal 127 3" xfId="766"/>
    <cellStyle name="Normal 127 4" xfId="767"/>
    <cellStyle name="Normal 127 5" xfId="768"/>
    <cellStyle name="Normal 127 6" xfId="769"/>
    <cellStyle name="Normal 127 7" xfId="770"/>
    <cellStyle name="Normal 127 8" xfId="771"/>
    <cellStyle name="Normal 128" xfId="772"/>
    <cellStyle name="Normal 128 2" xfId="773"/>
    <cellStyle name="Normal 128 3" xfId="774"/>
    <cellStyle name="Normal 128 4" xfId="775"/>
    <cellStyle name="Normal 128 5" xfId="776"/>
    <cellStyle name="Normal 128 6" xfId="777"/>
    <cellStyle name="Normal 128 7" xfId="778"/>
    <cellStyle name="Normal 128 8" xfId="779"/>
    <cellStyle name="Normal 129" xfId="780"/>
    <cellStyle name="Normal 129 2" xfId="781"/>
    <cellStyle name="Normal 129 3" xfId="782"/>
    <cellStyle name="Normal 129 4" xfId="783"/>
    <cellStyle name="Normal 129 5" xfId="784"/>
    <cellStyle name="Normal 129 6" xfId="785"/>
    <cellStyle name="Normal 129 7" xfId="786"/>
    <cellStyle name="Normal 129 8" xfId="787"/>
    <cellStyle name="Normal 13" xfId="788"/>
    <cellStyle name="Normal 13 10" xfId="789"/>
    <cellStyle name="Normal 13 11" xfId="790"/>
    <cellStyle name="Normal 13 2" xfId="791"/>
    <cellStyle name="Normal 13 3" xfId="792"/>
    <cellStyle name="Normal 13 4" xfId="793"/>
    <cellStyle name="Normal 13 5" xfId="794"/>
    <cellStyle name="Normal 13 6" xfId="795"/>
    <cellStyle name="Normal 13 7" xfId="796"/>
    <cellStyle name="Normal 13 8" xfId="797"/>
    <cellStyle name="Normal 13 9" xfId="798"/>
    <cellStyle name="Normal 130" xfId="799"/>
    <cellStyle name="Normal 130 2" xfId="800"/>
    <cellStyle name="Normal 130 3" xfId="801"/>
    <cellStyle name="Normal 130 4" xfId="802"/>
    <cellStyle name="Normal 130 5" xfId="803"/>
    <cellStyle name="Normal 130 6" xfId="804"/>
    <cellStyle name="Normal 130 7" xfId="805"/>
    <cellStyle name="Normal 130 8" xfId="806"/>
    <cellStyle name="Normal 131" xfId="807"/>
    <cellStyle name="Normal 131 2" xfId="808"/>
    <cellStyle name="Normal 131 3" xfId="809"/>
    <cellStyle name="Normal 131 4" xfId="810"/>
    <cellStyle name="Normal 131 5" xfId="811"/>
    <cellStyle name="Normal 131 6" xfId="812"/>
    <cellStyle name="Normal 131 7" xfId="813"/>
    <cellStyle name="Normal 131 8" xfId="814"/>
    <cellStyle name="Normal 132" xfId="815"/>
    <cellStyle name="Normal 132 2" xfId="816"/>
    <cellStyle name="Normal 132 3" xfId="817"/>
    <cellStyle name="Normal 132 4" xfId="818"/>
    <cellStyle name="Normal 132 5" xfId="819"/>
    <cellStyle name="Normal 132 6" xfId="820"/>
    <cellStyle name="Normal 132 7" xfId="821"/>
    <cellStyle name="Normal 132 8" xfId="822"/>
    <cellStyle name="Normal 133" xfId="823"/>
    <cellStyle name="Normal 133 2" xfId="824"/>
    <cellStyle name="Normal 133 3" xfId="825"/>
    <cellStyle name="Normal 133 4" xfId="826"/>
    <cellStyle name="Normal 133 5" xfId="827"/>
    <cellStyle name="Normal 133 6" xfId="828"/>
    <cellStyle name="Normal 133 7" xfId="829"/>
    <cellStyle name="Normal 133 8" xfId="830"/>
    <cellStyle name="Normal 134" xfId="831"/>
    <cellStyle name="Normal 134 2" xfId="832"/>
    <cellStyle name="Normal 134 3" xfId="833"/>
    <cellStyle name="Normal 134 4" xfId="834"/>
    <cellStyle name="Normal 134 5" xfId="835"/>
    <cellStyle name="Normal 134 6" xfId="836"/>
    <cellStyle name="Normal 134 7" xfId="837"/>
    <cellStyle name="Normal 134 8" xfId="838"/>
    <cellStyle name="Normal 135" xfId="839"/>
    <cellStyle name="Normal 135 2" xfId="840"/>
    <cellStyle name="Normal 135 3" xfId="841"/>
    <cellStyle name="Normal 135 4" xfId="842"/>
    <cellStyle name="Normal 135 5" xfId="843"/>
    <cellStyle name="Normal 135 6" xfId="844"/>
    <cellStyle name="Normal 135 7" xfId="845"/>
    <cellStyle name="Normal 135 8" xfId="846"/>
    <cellStyle name="Normal 136" xfId="847"/>
    <cellStyle name="Normal 136 2" xfId="848"/>
    <cellStyle name="Normal 136 3" xfId="849"/>
    <cellStyle name="Normal 136 4" xfId="850"/>
    <cellStyle name="Normal 136 5" xfId="851"/>
    <cellStyle name="Normal 136 6" xfId="852"/>
    <cellStyle name="Normal 136 7" xfId="853"/>
    <cellStyle name="Normal 136 8" xfId="854"/>
    <cellStyle name="Normal 137" xfId="855"/>
    <cellStyle name="Normal 137 2" xfId="856"/>
    <cellStyle name="Normal 137 3" xfId="857"/>
    <cellStyle name="Normal 137 4" xfId="858"/>
    <cellStyle name="Normal 137 5" xfId="859"/>
    <cellStyle name="Normal 137 6" xfId="860"/>
    <cellStyle name="Normal 137 7" xfId="861"/>
    <cellStyle name="Normal 137 8" xfId="862"/>
    <cellStyle name="Normal 138" xfId="863"/>
    <cellStyle name="Normal 138 2" xfId="864"/>
    <cellStyle name="Normal 138 3" xfId="865"/>
    <cellStyle name="Normal 138 4" xfId="866"/>
    <cellStyle name="Normal 138 5" xfId="867"/>
    <cellStyle name="Normal 138 6" xfId="868"/>
    <cellStyle name="Normal 138 7" xfId="869"/>
    <cellStyle name="Normal 138 8" xfId="870"/>
    <cellStyle name="Normal 139" xfId="871"/>
    <cellStyle name="Normal 139 2" xfId="872"/>
    <cellStyle name="Normal 139 3" xfId="873"/>
    <cellStyle name="Normal 139 4" xfId="874"/>
    <cellStyle name="Normal 139 5" xfId="875"/>
    <cellStyle name="Normal 139 6" xfId="876"/>
    <cellStyle name="Normal 139 7" xfId="877"/>
    <cellStyle name="Normal 139 8" xfId="878"/>
    <cellStyle name="Normal 14" xfId="879"/>
    <cellStyle name="Normal 14 2" xfId="880"/>
    <cellStyle name="Normal 14 3" xfId="881"/>
    <cellStyle name="Normal 14 4" xfId="882"/>
    <cellStyle name="Normal 14 5" xfId="883"/>
    <cellStyle name="Normal 14 6" xfId="884"/>
    <cellStyle name="Normal 14 7" xfId="885"/>
    <cellStyle name="Normal 14 8" xfId="886"/>
    <cellStyle name="Normal 140" xfId="887"/>
    <cellStyle name="Normal 140 2" xfId="888"/>
    <cellStyle name="Normal 140 3" xfId="889"/>
    <cellStyle name="Normal 140 4" xfId="890"/>
    <cellStyle name="Normal 140 5" xfId="891"/>
    <cellStyle name="Normal 140 6" xfId="892"/>
    <cellStyle name="Normal 140 7" xfId="893"/>
    <cellStyle name="Normal 140 8" xfId="894"/>
    <cellStyle name="Normal 141" xfId="895"/>
    <cellStyle name="Normal 141 2" xfId="896"/>
    <cellStyle name="Normal 141 3" xfId="897"/>
    <cellStyle name="Normal 141 4" xfId="898"/>
    <cellStyle name="Normal 141 5" xfId="899"/>
    <cellStyle name="Normal 141 6" xfId="900"/>
    <cellStyle name="Normal 141 7" xfId="901"/>
    <cellStyle name="Normal 141 8" xfId="902"/>
    <cellStyle name="Normal 142" xfId="903"/>
    <cellStyle name="Normal 142 2" xfId="904"/>
    <cellStyle name="Normal 142 3" xfId="905"/>
    <cellStyle name="Normal 142 4" xfId="906"/>
    <cellStyle name="Normal 142 5" xfId="907"/>
    <cellStyle name="Normal 142 6" xfId="908"/>
    <cellStyle name="Normal 142 7" xfId="909"/>
    <cellStyle name="Normal 142 8" xfId="910"/>
    <cellStyle name="Normal 143" xfId="911"/>
    <cellStyle name="Normal 143 2" xfId="912"/>
    <cellStyle name="Normal 143 3" xfId="913"/>
    <cellStyle name="Normal 143 4" xfId="914"/>
    <cellStyle name="Normal 143 5" xfId="915"/>
    <cellStyle name="Normal 143 6" xfId="916"/>
    <cellStyle name="Normal 143 7" xfId="917"/>
    <cellStyle name="Normal 143 8" xfId="918"/>
    <cellStyle name="Normal 144" xfId="919"/>
    <cellStyle name="Normal 144 2" xfId="920"/>
    <cellStyle name="Normal 144 3" xfId="921"/>
    <cellStyle name="Normal 144 4" xfId="922"/>
    <cellStyle name="Normal 144 5" xfId="923"/>
    <cellStyle name="Normal 144 6" xfId="924"/>
    <cellStyle name="Normal 144 7" xfId="925"/>
    <cellStyle name="Normal 144 8" xfId="926"/>
    <cellStyle name="Normal 145" xfId="927"/>
    <cellStyle name="Normal 145 2" xfId="928"/>
    <cellStyle name="Normal 145 3" xfId="929"/>
    <cellStyle name="Normal 145 4" xfId="930"/>
    <cellStyle name="Normal 145 5" xfId="931"/>
    <cellStyle name="Normal 145 6" xfId="932"/>
    <cellStyle name="Normal 145 7" xfId="933"/>
    <cellStyle name="Normal 145 8" xfId="934"/>
    <cellStyle name="Normal 146" xfId="935"/>
    <cellStyle name="Normal 146 2" xfId="936"/>
    <cellStyle name="Normal 146 3" xfId="937"/>
    <cellStyle name="Normal 146 4" xfId="938"/>
    <cellStyle name="Normal 146 5" xfId="939"/>
    <cellStyle name="Normal 146 6" xfId="940"/>
    <cellStyle name="Normal 146 7" xfId="941"/>
    <cellStyle name="Normal 146 8" xfId="942"/>
    <cellStyle name="Normal 147" xfId="943"/>
    <cellStyle name="Normal 148" xfId="944"/>
    <cellStyle name="Normal 149" xfId="945"/>
    <cellStyle name="Normal 149 2" xfId="946"/>
    <cellStyle name="Normal 149 2 2" xfId="947"/>
    <cellStyle name="Normal 15" xfId="948"/>
    <cellStyle name="Normal 15 2" xfId="949"/>
    <cellStyle name="Normal 15 3" xfId="950"/>
    <cellStyle name="Normal 15 4" xfId="951"/>
    <cellStyle name="Normal 15 5" xfId="952"/>
    <cellStyle name="Normal 15 6" xfId="953"/>
    <cellStyle name="Normal 15 7" xfId="954"/>
    <cellStyle name="Normal 15 8" xfId="955"/>
    <cellStyle name="Normal 150" xfId="956"/>
    <cellStyle name="Normal 150 2" xfId="957"/>
    <cellStyle name="Normal 150 3" xfId="958"/>
    <cellStyle name="Normal 150 4" xfId="959"/>
    <cellStyle name="Normal 150 5" xfId="960"/>
    <cellStyle name="Normal 150 6" xfId="961"/>
    <cellStyle name="Normal 150 7" xfId="962"/>
    <cellStyle name="Normal 150 8" xfId="963"/>
    <cellStyle name="Normal 151" xfId="964"/>
    <cellStyle name="Normal 151 2" xfId="965"/>
    <cellStyle name="Normal 151 3" xfId="966"/>
    <cellStyle name="Normal 151 4" xfId="967"/>
    <cellStyle name="Normal 151 5" xfId="968"/>
    <cellStyle name="Normal 151 6" xfId="969"/>
    <cellStyle name="Normal 152" xfId="970"/>
    <cellStyle name="Normal 153" xfId="971"/>
    <cellStyle name="Normal 154" xfId="972"/>
    <cellStyle name="Normal 155" xfId="973"/>
    <cellStyle name="Normal 156" xfId="974"/>
    <cellStyle name="Normal 157" xfId="975"/>
    <cellStyle name="Normal 158" xfId="976"/>
    <cellStyle name="Normal 159" xfId="977"/>
    <cellStyle name="Normal 16" xfId="978"/>
    <cellStyle name="Normal 16 2" xfId="979"/>
    <cellStyle name="Normal 16 3" xfId="980"/>
    <cellStyle name="Normal 16 4" xfId="981"/>
    <cellStyle name="Normal 16 5" xfId="982"/>
    <cellStyle name="Normal 16 6" xfId="983"/>
    <cellStyle name="Normal 16 7" xfId="984"/>
    <cellStyle name="Normal 16 8" xfId="985"/>
    <cellStyle name="Normal 160" xfId="986"/>
    <cellStyle name="Normal 17" xfId="987"/>
    <cellStyle name="Normal 17 2" xfId="988"/>
    <cellStyle name="Normal 17 3" xfId="989"/>
    <cellStyle name="Normal 17 4" xfId="990"/>
    <cellStyle name="Normal 17 5" xfId="991"/>
    <cellStyle name="Normal 17 6" xfId="992"/>
    <cellStyle name="Normal 17 7" xfId="993"/>
    <cellStyle name="Normal 17 8" xfId="994"/>
    <cellStyle name="Normal 18" xfId="995"/>
    <cellStyle name="Normal 18 2" xfId="996"/>
    <cellStyle name="Normal 18 3" xfId="997"/>
    <cellStyle name="Normal 18 4" xfId="998"/>
    <cellStyle name="Normal 18 5" xfId="999"/>
    <cellStyle name="Normal 18 6" xfId="1000"/>
    <cellStyle name="Normal 18 7" xfId="1001"/>
    <cellStyle name="Normal 18 8" xfId="1002"/>
    <cellStyle name="Normal 19" xfId="1003"/>
    <cellStyle name="Normal 19 2" xfId="1004"/>
    <cellStyle name="Normal 19 3" xfId="1005"/>
    <cellStyle name="Normal 19 4" xfId="1006"/>
    <cellStyle name="Normal 19 5" xfId="1007"/>
    <cellStyle name="Normal 19 6" xfId="1008"/>
    <cellStyle name="Normal 19 7" xfId="1009"/>
    <cellStyle name="Normal 19 8" xfId="1010"/>
    <cellStyle name="Normal 2" xfId="1011"/>
    <cellStyle name="Normal 2 10" xfId="1012"/>
    <cellStyle name="Normal 2 11" xfId="1013"/>
    <cellStyle name="Normal 2 12" xfId="1014"/>
    <cellStyle name="Normal 2 13" xfId="1015"/>
    <cellStyle name="Normal 2 14" xfId="1016"/>
    <cellStyle name="Normal 2 14 2" xfId="1017"/>
    <cellStyle name="Normal 2 15" xfId="1018"/>
    <cellStyle name="Normal 2 16" xfId="1019"/>
    <cellStyle name="Normal 2 17" xfId="1020"/>
    <cellStyle name="Normal 2 18" xfId="1021"/>
    <cellStyle name="Normal 2 19" xfId="1022"/>
    <cellStyle name="Normal 2 2" xfId="1023"/>
    <cellStyle name="Normal 2 2 10" xfId="1024"/>
    <cellStyle name="Normal 2 2 11" xfId="1025"/>
    <cellStyle name="Normal 2 2 2" xfId="1026"/>
    <cellStyle name="Normal 2 2 3" xfId="1"/>
    <cellStyle name="Normal 2 2 3 2" xfId="1027"/>
    <cellStyle name="Normal 2 2 4" xfId="1028"/>
    <cellStyle name="Normal 2 2 5" xfId="1029"/>
    <cellStyle name="Normal 2 2 6" xfId="1030"/>
    <cellStyle name="Normal 2 2 7" xfId="1031"/>
    <cellStyle name="Normal 2 2 8" xfId="1032"/>
    <cellStyle name="Normal 2 2 9" xfId="1033"/>
    <cellStyle name="Normal 2 3" xfId="1034"/>
    <cellStyle name="Normal 2 4" xfId="1035"/>
    <cellStyle name="Normal 2 5" xfId="1036"/>
    <cellStyle name="Normal 2 6" xfId="1037"/>
    <cellStyle name="Normal 2 7" xfId="1038"/>
    <cellStyle name="Normal 2 8" xfId="1039"/>
    <cellStyle name="Normal 2 9" xfId="1040"/>
    <cellStyle name="Normal 2_SAVI-020612_Xl0000003_SAVI-091112-T_SAVI-071212-T" xfId="1041"/>
    <cellStyle name="Normal 20" xfId="1042"/>
    <cellStyle name="Normal 20 2" xfId="1043"/>
    <cellStyle name="Normal 20 3" xfId="1044"/>
    <cellStyle name="Normal 20 4" xfId="1045"/>
    <cellStyle name="Normal 20 5" xfId="1046"/>
    <cellStyle name="Normal 20 6" xfId="1047"/>
    <cellStyle name="Normal 20 7" xfId="1048"/>
    <cellStyle name="Normal 20 8" xfId="1049"/>
    <cellStyle name="Normal 21" xfId="1050"/>
    <cellStyle name="Normal 21 2" xfId="1051"/>
    <cellStyle name="Normal 21 3" xfId="1052"/>
    <cellStyle name="Normal 21 4" xfId="1053"/>
    <cellStyle name="Normal 21 5" xfId="1054"/>
    <cellStyle name="Normal 21 6" xfId="1055"/>
    <cellStyle name="Normal 21 7" xfId="1056"/>
    <cellStyle name="Normal 21 8" xfId="1057"/>
    <cellStyle name="Normal 22" xfId="1058"/>
    <cellStyle name="Normal 22 2" xfId="1059"/>
    <cellStyle name="Normal 22 3" xfId="1060"/>
    <cellStyle name="Normal 22 4" xfId="1061"/>
    <cellStyle name="Normal 22 5" xfId="1062"/>
    <cellStyle name="Normal 22 6" xfId="1063"/>
    <cellStyle name="Normal 22 7" xfId="1064"/>
    <cellStyle name="Normal 22 8" xfId="1065"/>
    <cellStyle name="Normal 23" xfId="1066"/>
    <cellStyle name="Normal 23 2" xfId="1067"/>
    <cellStyle name="Normal 23 3" xfId="1068"/>
    <cellStyle name="Normal 23 4" xfId="1069"/>
    <cellStyle name="Normal 23 5" xfId="1070"/>
    <cellStyle name="Normal 23 6" xfId="1071"/>
    <cellStyle name="Normal 23 7" xfId="1072"/>
    <cellStyle name="Normal 23 8" xfId="1073"/>
    <cellStyle name="Normal 24" xfId="1074"/>
    <cellStyle name="Normal 24 2" xfId="1075"/>
    <cellStyle name="Normal 24 3" xfId="1076"/>
    <cellStyle name="Normal 24 4" xfId="1077"/>
    <cellStyle name="Normal 24 5" xfId="1078"/>
    <cellStyle name="Normal 24 6" xfId="1079"/>
    <cellStyle name="Normal 24 7" xfId="1080"/>
    <cellStyle name="Normal 24 8" xfId="1081"/>
    <cellStyle name="Normal 25" xfId="1082"/>
    <cellStyle name="Normal 25 2" xfId="1083"/>
    <cellStyle name="Normal 25 3" xfId="1084"/>
    <cellStyle name="Normal 25 4" xfId="1085"/>
    <cellStyle name="Normal 25 5" xfId="1086"/>
    <cellStyle name="Normal 25 6" xfId="1087"/>
    <cellStyle name="Normal 25 7" xfId="1088"/>
    <cellStyle name="Normal 25 8" xfId="1089"/>
    <cellStyle name="Normal 26" xfId="1090"/>
    <cellStyle name="Normal 26 2" xfId="1091"/>
    <cellStyle name="Normal 26 3" xfId="1092"/>
    <cellStyle name="Normal 26 4" xfId="1093"/>
    <cellStyle name="Normal 26 5" xfId="1094"/>
    <cellStyle name="Normal 26 6" xfId="1095"/>
    <cellStyle name="Normal 26 7" xfId="1096"/>
    <cellStyle name="Normal 26 8" xfId="1097"/>
    <cellStyle name="Normal 27" xfId="1098"/>
    <cellStyle name="Normal 27 2" xfId="1099"/>
    <cellStyle name="Normal 27 3" xfId="1100"/>
    <cellStyle name="Normal 27 4" xfId="1101"/>
    <cellStyle name="Normal 27 5" xfId="1102"/>
    <cellStyle name="Normal 27 6" xfId="1103"/>
    <cellStyle name="Normal 27 7" xfId="1104"/>
    <cellStyle name="Normal 27 8" xfId="1105"/>
    <cellStyle name="Normal 28" xfId="1106"/>
    <cellStyle name="Normal 28 2" xfId="1107"/>
    <cellStyle name="Normal 28 3" xfId="1108"/>
    <cellStyle name="Normal 28 4" xfId="1109"/>
    <cellStyle name="Normal 28 5" xfId="1110"/>
    <cellStyle name="Normal 28 6" xfId="1111"/>
    <cellStyle name="Normal 28 7" xfId="1112"/>
    <cellStyle name="Normal 28 8" xfId="1113"/>
    <cellStyle name="Normal 29" xfId="1114"/>
    <cellStyle name="Normal 29 2" xfId="1115"/>
    <cellStyle name="Normal 29 3" xfId="1116"/>
    <cellStyle name="Normal 29 4" xfId="1117"/>
    <cellStyle name="Normal 29 5" xfId="1118"/>
    <cellStyle name="Normal 29 6" xfId="1119"/>
    <cellStyle name="Normal 29 7" xfId="1120"/>
    <cellStyle name="Normal 29 8" xfId="1121"/>
    <cellStyle name="Normal 3" xfId="1122"/>
    <cellStyle name="Normal 3 10" xfId="1123"/>
    <cellStyle name="Normal 3 11" xfId="1124"/>
    <cellStyle name="Normal 3 12" xfId="1125"/>
    <cellStyle name="Normal 3 13" xfId="1126"/>
    <cellStyle name="Normal 3 14" xfId="1127"/>
    <cellStyle name="Normal 3 15" xfId="1128"/>
    <cellStyle name="Normal 3 16" xfId="1129"/>
    <cellStyle name="Normal 3 17" xfId="1130"/>
    <cellStyle name="Normal 3 18" xfId="1131"/>
    <cellStyle name="Normal 3 19" xfId="1132"/>
    <cellStyle name="Normal 3 2" xfId="1133"/>
    <cellStyle name="Normal 3 2 10" xfId="1134"/>
    <cellStyle name="Normal 3 2 11" xfId="1135"/>
    <cellStyle name="Normal 3 2 12" xfId="1136"/>
    <cellStyle name="Normal 3 2 13" xfId="1137"/>
    <cellStyle name="Normal 3 2 2" xfId="1138"/>
    <cellStyle name="Normal 3 2 3" xfId="1139"/>
    <cellStyle name="Normal 3 2 4" xfId="1140"/>
    <cellStyle name="Normal 3 2 5" xfId="1141"/>
    <cellStyle name="Normal 3 2 6" xfId="1142"/>
    <cellStyle name="Normal 3 2 7" xfId="1143"/>
    <cellStyle name="Normal 3 2 8" xfId="1144"/>
    <cellStyle name="Normal 3 2 9" xfId="1145"/>
    <cellStyle name="Normal 3 3" xfId="1146"/>
    <cellStyle name="Normal 3 3 2" xfId="1147"/>
    <cellStyle name="Normal 3 4" xfId="1148"/>
    <cellStyle name="Normal 3 5" xfId="1149"/>
    <cellStyle name="Normal 3 6" xfId="1150"/>
    <cellStyle name="Normal 3 7" xfId="1151"/>
    <cellStyle name="Normal 3 8" xfId="1152"/>
    <cellStyle name="Normal 3 9" xfId="1153"/>
    <cellStyle name="Normal 3 9 2" xfId="1154"/>
    <cellStyle name="Normal 3 9 3" xfId="1155"/>
    <cellStyle name="Normal 3 9 4" xfId="1156"/>
    <cellStyle name="Normal 3 9 5" xfId="1157"/>
    <cellStyle name="Normal 3 9 6" xfId="1158"/>
    <cellStyle name="Normal 3 9 7" xfId="1159"/>
    <cellStyle name="Normal 3 9 8" xfId="1160"/>
    <cellStyle name="Normal 30" xfId="1161"/>
    <cellStyle name="Normal 30 2" xfId="1162"/>
    <cellStyle name="Normal 30 3" xfId="1163"/>
    <cellStyle name="Normal 30 4" xfId="1164"/>
    <cellStyle name="Normal 30 5" xfId="1165"/>
    <cellStyle name="Normal 30 6" xfId="1166"/>
    <cellStyle name="Normal 30 7" xfId="1167"/>
    <cellStyle name="Normal 30 8" xfId="1168"/>
    <cellStyle name="Normal 31" xfId="1169"/>
    <cellStyle name="Normal 31 2" xfId="1170"/>
    <cellStyle name="Normal 31 3" xfId="1171"/>
    <cellStyle name="Normal 31 4" xfId="1172"/>
    <cellStyle name="Normal 31 5" xfId="1173"/>
    <cellStyle name="Normal 31 6" xfId="1174"/>
    <cellStyle name="Normal 31 7" xfId="1175"/>
    <cellStyle name="Normal 31 8" xfId="1176"/>
    <cellStyle name="Normal 32" xfId="1177"/>
    <cellStyle name="Normal 32 2" xfId="1178"/>
    <cellStyle name="Normal 32 3" xfId="1179"/>
    <cellStyle name="Normal 32 4" xfId="1180"/>
    <cellStyle name="Normal 32 5" xfId="1181"/>
    <cellStyle name="Normal 32 6" xfId="1182"/>
    <cellStyle name="Normal 32 7" xfId="1183"/>
    <cellStyle name="Normal 32 8" xfId="1184"/>
    <cellStyle name="Normal 33" xfId="1185"/>
    <cellStyle name="Normal 33 2" xfId="1186"/>
    <cellStyle name="Normal 33 3" xfId="1187"/>
    <cellStyle name="Normal 33 4" xfId="1188"/>
    <cellStyle name="Normal 33 5" xfId="1189"/>
    <cellStyle name="Normal 33 6" xfId="1190"/>
    <cellStyle name="Normal 33 7" xfId="1191"/>
    <cellStyle name="Normal 33 8" xfId="1192"/>
    <cellStyle name="Normal 34" xfId="1193"/>
    <cellStyle name="Normal 34 2" xfId="1194"/>
    <cellStyle name="Normal 34 3" xfId="1195"/>
    <cellStyle name="Normal 34 4" xfId="1196"/>
    <cellStyle name="Normal 34 5" xfId="1197"/>
    <cellStyle name="Normal 34 6" xfId="1198"/>
    <cellStyle name="Normal 34 7" xfId="1199"/>
    <cellStyle name="Normal 34 8" xfId="1200"/>
    <cellStyle name="Normal 35" xfId="1201"/>
    <cellStyle name="Normal 35 2" xfId="1202"/>
    <cellStyle name="Normal 35 3" xfId="1203"/>
    <cellStyle name="Normal 35 4" xfId="1204"/>
    <cellStyle name="Normal 35 5" xfId="1205"/>
    <cellStyle name="Normal 35 6" xfId="1206"/>
    <cellStyle name="Normal 35 7" xfId="1207"/>
    <cellStyle name="Normal 35 8" xfId="1208"/>
    <cellStyle name="Normal 36" xfId="1209"/>
    <cellStyle name="Normal 36 2" xfId="1210"/>
    <cellStyle name="Normal 36 3" xfId="1211"/>
    <cellStyle name="Normal 36 4" xfId="1212"/>
    <cellStyle name="Normal 36 5" xfId="1213"/>
    <cellStyle name="Normal 36 6" xfId="1214"/>
    <cellStyle name="Normal 36 7" xfId="1215"/>
    <cellStyle name="Normal 36 8" xfId="1216"/>
    <cellStyle name="Normal 37" xfId="1217"/>
    <cellStyle name="Normal 37 2" xfId="1218"/>
    <cellStyle name="Normal 37 3" xfId="1219"/>
    <cellStyle name="Normal 37 4" xfId="1220"/>
    <cellStyle name="Normal 37 5" xfId="1221"/>
    <cellStyle name="Normal 37 6" xfId="1222"/>
    <cellStyle name="Normal 37 7" xfId="1223"/>
    <cellStyle name="Normal 37 8" xfId="1224"/>
    <cellStyle name="Normal 38" xfId="1225"/>
    <cellStyle name="Normal 38 2" xfId="1226"/>
    <cellStyle name="Normal 38 3" xfId="1227"/>
    <cellStyle name="Normal 38 4" xfId="1228"/>
    <cellStyle name="Normal 38 5" xfId="1229"/>
    <cellStyle name="Normal 38 6" xfId="1230"/>
    <cellStyle name="Normal 38 7" xfId="1231"/>
    <cellStyle name="Normal 38 8" xfId="1232"/>
    <cellStyle name="Normal 39" xfId="1233"/>
    <cellStyle name="Normal 39 2" xfId="1234"/>
    <cellStyle name="Normal 39 3" xfId="1235"/>
    <cellStyle name="Normal 39 4" xfId="1236"/>
    <cellStyle name="Normal 39 5" xfId="1237"/>
    <cellStyle name="Normal 39 6" xfId="1238"/>
    <cellStyle name="Normal 39 7" xfId="1239"/>
    <cellStyle name="Normal 39 8" xfId="1240"/>
    <cellStyle name="Normal 4" xfId="1241"/>
    <cellStyle name="Normal 4 2" xfId="1242"/>
    <cellStyle name="Normal 4 3" xfId="1243"/>
    <cellStyle name="Normal 4 4" xfId="1244"/>
    <cellStyle name="Normal 40" xfId="1245"/>
    <cellStyle name="Normal 40 2" xfId="1246"/>
    <cellStyle name="Normal 40 3" xfId="1247"/>
    <cellStyle name="Normal 40 4" xfId="1248"/>
    <cellStyle name="Normal 40 5" xfId="1249"/>
    <cellStyle name="Normal 40 6" xfId="1250"/>
    <cellStyle name="Normal 40 7" xfId="1251"/>
    <cellStyle name="Normal 40 8" xfId="1252"/>
    <cellStyle name="Normal 41" xfId="1253"/>
    <cellStyle name="Normal 41 2" xfId="1254"/>
    <cellStyle name="Normal 41 3" xfId="1255"/>
    <cellStyle name="Normal 41 4" xfId="1256"/>
    <cellStyle name="Normal 41 5" xfId="1257"/>
    <cellStyle name="Normal 41 6" xfId="1258"/>
    <cellStyle name="Normal 41 7" xfId="1259"/>
    <cellStyle name="Normal 41 8" xfId="1260"/>
    <cellStyle name="Normal 42" xfId="1261"/>
    <cellStyle name="Normal 42 2" xfId="1262"/>
    <cellStyle name="Normal 42 3" xfId="1263"/>
    <cellStyle name="Normal 42 4" xfId="1264"/>
    <cellStyle name="Normal 42 5" xfId="1265"/>
    <cellStyle name="Normal 42 6" xfId="1266"/>
    <cellStyle name="Normal 42 7" xfId="1267"/>
    <cellStyle name="Normal 42 8" xfId="1268"/>
    <cellStyle name="Normal 43" xfId="1269"/>
    <cellStyle name="Normal 43 2" xfId="1270"/>
    <cellStyle name="Normal 43 3" xfId="1271"/>
    <cellStyle name="Normal 43 4" xfId="1272"/>
    <cellStyle name="Normal 43 5" xfId="1273"/>
    <cellStyle name="Normal 43 6" xfId="1274"/>
    <cellStyle name="Normal 43 7" xfId="1275"/>
    <cellStyle name="Normal 43 8" xfId="1276"/>
    <cellStyle name="Normal 44" xfId="1277"/>
    <cellStyle name="Normal 44 2" xfId="1278"/>
    <cellStyle name="Normal 44 3" xfId="1279"/>
    <cellStyle name="Normal 44 4" xfId="1280"/>
    <cellStyle name="Normal 44 5" xfId="1281"/>
    <cellStyle name="Normal 44 6" xfId="1282"/>
    <cellStyle name="Normal 44 7" xfId="1283"/>
    <cellStyle name="Normal 44 8" xfId="1284"/>
    <cellStyle name="Normal 45" xfId="1285"/>
    <cellStyle name="Normal 45 2" xfId="1286"/>
    <cellStyle name="Normal 45 3" xfId="1287"/>
    <cellStyle name="Normal 45 4" xfId="1288"/>
    <cellStyle name="Normal 45 5" xfId="1289"/>
    <cellStyle name="Normal 45 6" xfId="1290"/>
    <cellStyle name="Normal 45 7" xfId="1291"/>
    <cellStyle name="Normal 45 8" xfId="1292"/>
    <cellStyle name="Normal 46" xfId="1293"/>
    <cellStyle name="Normal 46 2" xfId="1294"/>
    <cellStyle name="Normal 46 3" xfId="1295"/>
    <cellStyle name="Normal 46 4" xfId="1296"/>
    <cellStyle name="Normal 46 5" xfId="1297"/>
    <cellStyle name="Normal 46 6" xfId="1298"/>
    <cellStyle name="Normal 46 7" xfId="1299"/>
    <cellStyle name="Normal 46 8" xfId="1300"/>
    <cellStyle name="Normal 47" xfId="1301"/>
    <cellStyle name="Normal 47 2" xfId="1302"/>
    <cellStyle name="Normal 47 3" xfId="1303"/>
    <cellStyle name="Normal 47 4" xfId="1304"/>
    <cellStyle name="Normal 47 5" xfId="1305"/>
    <cellStyle name="Normal 47 6" xfId="1306"/>
    <cellStyle name="Normal 47 7" xfId="1307"/>
    <cellStyle name="Normal 47 8" xfId="1308"/>
    <cellStyle name="Normal 48" xfId="1309"/>
    <cellStyle name="Normal 48 2" xfId="1310"/>
    <cellStyle name="Normal 48 3" xfId="1311"/>
    <cellStyle name="Normal 48 4" xfId="1312"/>
    <cellStyle name="Normal 48 5" xfId="1313"/>
    <cellStyle name="Normal 48 6" xfId="1314"/>
    <cellStyle name="Normal 48 7" xfId="1315"/>
    <cellStyle name="Normal 48 8" xfId="1316"/>
    <cellStyle name="Normal 49" xfId="1317"/>
    <cellStyle name="Normal 49 2" xfId="1318"/>
    <cellStyle name="Normal 49 3" xfId="1319"/>
    <cellStyle name="Normal 49 4" xfId="1320"/>
    <cellStyle name="Normal 49 5" xfId="1321"/>
    <cellStyle name="Normal 49 6" xfId="1322"/>
    <cellStyle name="Normal 49 7" xfId="1323"/>
    <cellStyle name="Normal 49 8" xfId="1324"/>
    <cellStyle name="Normal 5" xfId="1325"/>
    <cellStyle name="Normal 5 2" xfId="1326"/>
    <cellStyle name="Normal 5 2 10" xfId="1327"/>
    <cellStyle name="Normal 5 2 11" xfId="1328"/>
    <cellStyle name="Normal 5 2 12" xfId="1329"/>
    <cellStyle name="Normal 5 2 13" xfId="1330"/>
    <cellStyle name="Normal 5 2 2" xfId="1331"/>
    <cellStyle name="Normal 5 2 3" xfId="1332"/>
    <cellStyle name="Normal 5 2 4" xfId="1333"/>
    <cellStyle name="Normal 5 2 5" xfId="1334"/>
    <cellStyle name="Normal 5 2 6" xfId="1335"/>
    <cellStyle name="Normal 5 2 7" xfId="1336"/>
    <cellStyle name="Normal 5 2 8" xfId="1337"/>
    <cellStyle name="Normal 5 2 9" xfId="1338"/>
    <cellStyle name="Normal 5 3" xfId="1339"/>
    <cellStyle name="Normal 5 4" xfId="1340"/>
    <cellStyle name="Normal 50" xfId="1341"/>
    <cellStyle name="Normal 50 2" xfId="1342"/>
    <cellStyle name="Normal 50 3" xfId="1343"/>
    <cellStyle name="Normal 50 4" xfId="1344"/>
    <cellStyle name="Normal 50 5" xfId="1345"/>
    <cellStyle name="Normal 50 6" xfId="1346"/>
    <cellStyle name="Normal 50 7" xfId="1347"/>
    <cellStyle name="Normal 50 8" xfId="1348"/>
    <cellStyle name="Normal 51" xfId="1349"/>
    <cellStyle name="Normal 51 2" xfId="1350"/>
    <cellStyle name="Normal 51 3" xfId="1351"/>
    <cellStyle name="Normal 51 4" xfId="1352"/>
    <cellStyle name="Normal 51 5" xfId="1353"/>
    <cellStyle name="Normal 51 6" xfId="1354"/>
    <cellStyle name="Normal 51 7" xfId="1355"/>
    <cellStyle name="Normal 51 8" xfId="1356"/>
    <cellStyle name="Normal 52" xfId="1357"/>
    <cellStyle name="Normal 52 2" xfId="1358"/>
    <cellStyle name="Normal 52 3" xfId="1359"/>
    <cellStyle name="Normal 52 4" xfId="1360"/>
    <cellStyle name="Normal 52 5" xfId="1361"/>
    <cellStyle name="Normal 52 6" xfId="1362"/>
    <cellStyle name="Normal 52 7" xfId="1363"/>
    <cellStyle name="Normal 52 8" xfId="1364"/>
    <cellStyle name="Normal 53" xfId="1365"/>
    <cellStyle name="Normal 53 2" xfId="1366"/>
    <cellStyle name="Normal 53 3" xfId="1367"/>
    <cellStyle name="Normal 53 4" xfId="1368"/>
    <cellStyle name="Normal 53 5" xfId="1369"/>
    <cellStyle name="Normal 53 6" xfId="1370"/>
    <cellStyle name="Normal 53 7" xfId="1371"/>
    <cellStyle name="Normal 53 8" xfId="1372"/>
    <cellStyle name="Normal 54" xfId="1373"/>
    <cellStyle name="Normal 54 2" xfId="1374"/>
    <cellStyle name="Normal 54 3" xfId="1375"/>
    <cellStyle name="Normal 54 4" xfId="1376"/>
    <cellStyle name="Normal 54 5" xfId="1377"/>
    <cellStyle name="Normal 54 6" xfId="1378"/>
    <cellStyle name="Normal 54 7" xfId="1379"/>
    <cellStyle name="Normal 54 8" xfId="1380"/>
    <cellStyle name="Normal 55" xfId="1381"/>
    <cellStyle name="Normal 55 2" xfId="1382"/>
    <cellStyle name="Normal 55 3" xfId="1383"/>
    <cellStyle name="Normal 55 4" xfId="1384"/>
    <cellStyle name="Normal 55 5" xfId="1385"/>
    <cellStyle name="Normal 55 6" xfId="1386"/>
    <cellStyle name="Normal 55 7" xfId="1387"/>
    <cellStyle name="Normal 55 8" xfId="1388"/>
    <cellStyle name="Normal 56" xfId="1389"/>
    <cellStyle name="Normal 56 2" xfId="1390"/>
    <cellStyle name="Normal 56 3" xfId="1391"/>
    <cellStyle name="Normal 56 4" xfId="1392"/>
    <cellStyle name="Normal 56 5" xfId="1393"/>
    <cellStyle name="Normal 56 6" xfId="1394"/>
    <cellStyle name="Normal 56 7" xfId="1395"/>
    <cellStyle name="Normal 56 8" xfId="1396"/>
    <cellStyle name="Normal 57" xfId="1397"/>
    <cellStyle name="Normal 57 2" xfId="1398"/>
    <cellStyle name="Normal 57 3" xfId="1399"/>
    <cellStyle name="Normal 57 4" xfId="1400"/>
    <cellStyle name="Normal 57 5" xfId="1401"/>
    <cellStyle name="Normal 57 6" xfId="1402"/>
    <cellStyle name="Normal 57 7" xfId="1403"/>
    <cellStyle name="Normal 57 8" xfId="1404"/>
    <cellStyle name="Normal 58" xfId="1405"/>
    <cellStyle name="Normal 58 2" xfId="1406"/>
    <cellStyle name="Normal 58 3" xfId="1407"/>
    <cellStyle name="Normal 58 4" xfId="1408"/>
    <cellStyle name="Normal 58 5" xfId="1409"/>
    <cellStyle name="Normal 58 6" xfId="1410"/>
    <cellStyle name="Normal 58 7" xfId="1411"/>
    <cellStyle name="Normal 58 8" xfId="1412"/>
    <cellStyle name="Normal 59" xfId="1413"/>
    <cellStyle name="Normal 59 2" xfId="1414"/>
    <cellStyle name="Normal 59 3" xfId="1415"/>
    <cellStyle name="Normal 59 4" xfId="1416"/>
    <cellStyle name="Normal 59 5" xfId="1417"/>
    <cellStyle name="Normal 59 6" xfId="1418"/>
    <cellStyle name="Normal 59 7" xfId="1419"/>
    <cellStyle name="Normal 59 8" xfId="1420"/>
    <cellStyle name="Normal 6" xfId="1421"/>
    <cellStyle name="Normal 6 10" xfId="1422"/>
    <cellStyle name="Normal 6 11" xfId="1423"/>
    <cellStyle name="Normal 6 12" xfId="1424"/>
    <cellStyle name="Normal 6 13" xfId="1425"/>
    <cellStyle name="Normal 6 2" xfId="1426"/>
    <cellStyle name="Normal 6 3" xfId="1427"/>
    <cellStyle name="Normal 6 4" xfId="1428"/>
    <cellStyle name="Normal 6 5" xfId="1429"/>
    <cellStyle name="Normal 6 6" xfId="1430"/>
    <cellStyle name="Normal 6 7" xfId="1431"/>
    <cellStyle name="Normal 6 8" xfId="1432"/>
    <cellStyle name="Normal 6 9" xfId="1433"/>
    <cellStyle name="Normal 60" xfId="1434"/>
    <cellStyle name="Normal 60 2" xfId="1435"/>
    <cellStyle name="Normal 60 3" xfId="1436"/>
    <cellStyle name="Normal 60 4" xfId="1437"/>
    <cellStyle name="Normal 60 5" xfId="1438"/>
    <cellStyle name="Normal 60 6" xfId="1439"/>
    <cellStyle name="Normal 60 7" xfId="1440"/>
    <cellStyle name="Normal 60 8" xfId="1441"/>
    <cellStyle name="Normal 61" xfId="1442"/>
    <cellStyle name="Normal 61 2" xfId="1443"/>
    <cellStyle name="Normal 61 3" xfId="1444"/>
    <cellStyle name="Normal 61 4" xfId="1445"/>
    <cellStyle name="Normal 61 5" xfId="1446"/>
    <cellStyle name="Normal 61 6" xfId="1447"/>
    <cellStyle name="Normal 61 7" xfId="1448"/>
    <cellStyle name="Normal 61 8" xfId="1449"/>
    <cellStyle name="Normal 62" xfId="1450"/>
    <cellStyle name="Normal 62 2" xfId="1451"/>
    <cellStyle name="Normal 62 3" xfId="1452"/>
    <cellStyle name="Normal 62 4" xfId="1453"/>
    <cellStyle name="Normal 62 5" xfId="1454"/>
    <cellStyle name="Normal 62 6" xfId="1455"/>
    <cellStyle name="Normal 62 7" xfId="1456"/>
    <cellStyle name="Normal 62 8" xfId="1457"/>
    <cellStyle name="Normal 63" xfId="1458"/>
    <cellStyle name="Normal 63 2" xfId="1459"/>
    <cellStyle name="Normal 63 3" xfId="1460"/>
    <cellStyle name="Normal 63 4" xfId="1461"/>
    <cellStyle name="Normal 63 5" xfId="1462"/>
    <cellStyle name="Normal 63 6" xfId="1463"/>
    <cellStyle name="Normal 63 7" xfId="1464"/>
    <cellStyle name="Normal 63 8" xfId="1465"/>
    <cellStyle name="Normal 64" xfId="1466"/>
    <cellStyle name="Normal 64 2" xfId="1467"/>
    <cellStyle name="Normal 64 3" xfId="1468"/>
    <cellStyle name="Normal 64 4" xfId="1469"/>
    <cellStyle name="Normal 64 5" xfId="1470"/>
    <cellStyle name="Normal 64 6" xfId="1471"/>
    <cellStyle name="Normal 64 7" xfId="1472"/>
    <cellStyle name="Normal 64 8" xfId="1473"/>
    <cellStyle name="Normal 65" xfId="1474"/>
    <cellStyle name="Normal 65 2" xfId="1475"/>
    <cellStyle name="Normal 65 3" xfId="1476"/>
    <cellStyle name="Normal 65 4" xfId="1477"/>
    <cellStyle name="Normal 65 5" xfId="1478"/>
    <cellStyle name="Normal 65 6" xfId="1479"/>
    <cellStyle name="Normal 65 7" xfId="1480"/>
    <cellStyle name="Normal 65 8" xfId="1481"/>
    <cellStyle name="Normal 66" xfId="1482"/>
    <cellStyle name="Normal 66 2" xfId="1483"/>
    <cellStyle name="Normal 66 3" xfId="1484"/>
    <cellStyle name="Normal 66 4" xfId="1485"/>
    <cellStyle name="Normal 66 5" xfId="1486"/>
    <cellStyle name="Normal 66 6" xfId="1487"/>
    <cellStyle name="Normal 66 7" xfId="1488"/>
    <cellStyle name="Normal 66 8" xfId="1489"/>
    <cellStyle name="Normal 67" xfId="1490"/>
    <cellStyle name="Normal 67 2" xfId="1491"/>
    <cellStyle name="Normal 67 3" xfId="1492"/>
    <cellStyle name="Normal 67 4" xfId="1493"/>
    <cellStyle name="Normal 67 5" xfId="1494"/>
    <cellStyle name="Normal 67 6" xfId="1495"/>
    <cellStyle name="Normal 67 7" xfId="1496"/>
    <cellStyle name="Normal 67 8" xfId="1497"/>
    <cellStyle name="Normal 68" xfId="1498"/>
    <cellStyle name="Normal 68 2" xfId="1499"/>
    <cellStyle name="Normal 68 3" xfId="1500"/>
    <cellStyle name="Normal 68 4" xfId="1501"/>
    <cellStyle name="Normal 68 5" xfId="1502"/>
    <cellStyle name="Normal 68 6" xfId="1503"/>
    <cellStyle name="Normal 68 7" xfId="1504"/>
    <cellStyle name="Normal 68 8" xfId="1505"/>
    <cellStyle name="Normal 69" xfId="1506"/>
    <cellStyle name="Normal 69 2" xfId="1507"/>
    <cellStyle name="Normal 69 3" xfId="1508"/>
    <cellStyle name="Normal 69 4" xfId="1509"/>
    <cellStyle name="Normal 69 5" xfId="1510"/>
    <cellStyle name="Normal 69 6" xfId="1511"/>
    <cellStyle name="Normal 69 7" xfId="1512"/>
    <cellStyle name="Normal 69 8" xfId="1513"/>
    <cellStyle name="Normal 7" xfId="1514"/>
    <cellStyle name="Normal 7 10" xfId="1515"/>
    <cellStyle name="Normal 7 11" xfId="1516"/>
    <cellStyle name="Normal 7 12" xfId="1517"/>
    <cellStyle name="Normal 7 13" xfId="1518"/>
    <cellStyle name="Normal 7 2" xfId="1519"/>
    <cellStyle name="Normal 7 3" xfId="1520"/>
    <cellStyle name="Normal 7 4" xfId="1521"/>
    <cellStyle name="Normal 7 5" xfId="1522"/>
    <cellStyle name="Normal 7 6" xfId="1523"/>
    <cellStyle name="Normal 7 7" xfId="1524"/>
    <cellStyle name="Normal 7 8" xfId="1525"/>
    <cellStyle name="Normal 7 9" xfId="1526"/>
    <cellStyle name="Normal 70" xfId="1527"/>
    <cellStyle name="Normal 70 2" xfId="1528"/>
    <cellStyle name="Normal 70 3" xfId="1529"/>
    <cellStyle name="Normal 70 4" xfId="1530"/>
    <cellStyle name="Normal 70 5" xfId="1531"/>
    <cellStyle name="Normal 70 6" xfId="1532"/>
    <cellStyle name="Normal 70 7" xfId="1533"/>
    <cellStyle name="Normal 70 8" xfId="1534"/>
    <cellStyle name="Normal 71" xfId="1535"/>
    <cellStyle name="Normal 71 2" xfId="1536"/>
    <cellStyle name="Normal 71 3" xfId="1537"/>
    <cellStyle name="Normal 71 4" xfId="1538"/>
    <cellStyle name="Normal 71 5" xfId="1539"/>
    <cellStyle name="Normal 71 6" xfId="1540"/>
    <cellStyle name="Normal 71 7" xfId="1541"/>
    <cellStyle name="Normal 71 8" xfId="1542"/>
    <cellStyle name="Normal 72" xfId="1543"/>
    <cellStyle name="Normal 72 2" xfId="1544"/>
    <cellStyle name="Normal 72 3" xfId="1545"/>
    <cellStyle name="Normal 72 4" xfId="1546"/>
    <cellStyle name="Normal 72 5" xfId="1547"/>
    <cellStyle name="Normal 72 6" xfId="1548"/>
    <cellStyle name="Normal 72 7" xfId="1549"/>
    <cellStyle name="Normal 72 8" xfId="1550"/>
    <cellStyle name="Normal 73" xfId="1551"/>
    <cellStyle name="Normal 73 2" xfId="1552"/>
    <cellStyle name="Normal 73 3" xfId="1553"/>
    <cellStyle name="Normal 73 4" xfId="1554"/>
    <cellStyle name="Normal 73 5" xfId="1555"/>
    <cellStyle name="Normal 73 6" xfId="1556"/>
    <cellStyle name="Normal 73 7" xfId="1557"/>
    <cellStyle name="Normal 73 8" xfId="1558"/>
    <cellStyle name="Normal 74" xfId="1559"/>
    <cellStyle name="Normal 74 2" xfId="1560"/>
    <cellStyle name="Normal 74 3" xfId="1561"/>
    <cellStyle name="Normal 74 4" xfId="1562"/>
    <cellStyle name="Normal 74 5" xfId="1563"/>
    <cellStyle name="Normal 74 6" xfId="1564"/>
    <cellStyle name="Normal 74 7" xfId="1565"/>
    <cellStyle name="Normal 74 8" xfId="1566"/>
    <cellStyle name="Normal 75" xfId="1567"/>
    <cellStyle name="Normal 75 2" xfId="1568"/>
    <cellStyle name="Normal 75 3" xfId="1569"/>
    <cellStyle name="Normal 75 4" xfId="1570"/>
    <cellStyle name="Normal 75 5" xfId="1571"/>
    <cellStyle name="Normal 75 6" xfId="1572"/>
    <cellStyle name="Normal 75 7" xfId="1573"/>
    <cellStyle name="Normal 75 8" xfId="1574"/>
    <cellStyle name="Normal 76" xfId="1575"/>
    <cellStyle name="Normal 76 2" xfId="1576"/>
    <cellStyle name="Normal 76 3" xfId="1577"/>
    <cellStyle name="Normal 76 4" xfId="1578"/>
    <cellStyle name="Normal 76 5" xfId="1579"/>
    <cellStyle name="Normal 76 6" xfId="1580"/>
    <cellStyle name="Normal 76 7" xfId="1581"/>
    <cellStyle name="Normal 76 8" xfId="1582"/>
    <cellStyle name="Normal 77" xfId="1583"/>
    <cellStyle name="Normal 77 2" xfId="1584"/>
    <cellStyle name="Normal 77 3" xfId="1585"/>
    <cellStyle name="Normal 77 4" xfId="1586"/>
    <cellStyle name="Normal 77 5" xfId="1587"/>
    <cellStyle name="Normal 77 6" xfId="1588"/>
    <cellStyle name="Normal 77 7" xfId="1589"/>
    <cellStyle name="Normal 77 8" xfId="1590"/>
    <cellStyle name="Normal 78" xfId="1591"/>
    <cellStyle name="Normal 78 2" xfId="1592"/>
    <cellStyle name="Normal 78 3" xfId="1593"/>
    <cellStyle name="Normal 78 4" xfId="1594"/>
    <cellStyle name="Normal 78 5" xfId="1595"/>
    <cellStyle name="Normal 78 6" xfId="1596"/>
    <cellStyle name="Normal 78 7" xfId="1597"/>
    <cellStyle name="Normal 78 8" xfId="1598"/>
    <cellStyle name="Normal 79" xfId="1599"/>
    <cellStyle name="Normal 79 2" xfId="1600"/>
    <cellStyle name="Normal 79 3" xfId="1601"/>
    <cellStyle name="Normal 79 4" xfId="1602"/>
    <cellStyle name="Normal 79 5" xfId="1603"/>
    <cellStyle name="Normal 79 6" xfId="1604"/>
    <cellStyle name="Normal 79 7" xfId="1605"/>
    <cellStyle name="Normal 79 8" xfId="1606"/>
    <cellStyle name="Normal 8" xfId="1607"/>
    <cellStyle name="Normal 8 10" xfId="1608"/>
    <cellStyle name="Normal 8 11" xfId="1609"/>
    <cellStyle name="Normal 8 12" xfId="1610"/>
    <cellStyle name="Normal 8 13" xfId="1611"/>
    <cellStyle name="Normal 8 2" xfId="1612"/>
    <cellStyle name="Normal 8 3" xfId="1613"/>
    <cellStyle name="Normal 8 4" xfId="1614"/>
    <cellStyle name="Normal 8 5" xfId="1615"/>
    <cellStyle name="Normal 8 6" xfId="1616"/>
    <cellStyle name="Normal 8 7" xfId="1617"/>
    <cellStyle name="Normal 8 8" xfId="1618"/>
    <cellStyle name="Normal 8 9" xfId="1619"/>
    <cellStyle name="Normal 80" xfId="1620"/>
    <cellStyle name="Normal 80 2" xfId="1621"/>
    <cellStyle name="Normal 80 3" xfId="1622"/>
    <cellStyle name="Normal 80 4" xfId="1623"/>
    <cellStyle name="Normal 80 5" xfId="1624"/>
    <cellStyle name="Normal 80 6" xfId="1625"/>
    <cellStyle name="Normal 80 7" xfId="1626"/>
    <cellStyle name="Normal 80 8" xfId="1627"/>
    <cellStyle name="Normal 81" xfId="1628"/>
    <cellStyle name="Normal 81 2" xfId="1629"/>
    <cellStyle name="Normal 81 3" xfId="1630"/>
    <cellStyle name="Normal 81 4" xfId="1631"/>
    <cellStyle name="Normal 81 5" xfId="1632"/>
    <cellStyle name="Normal 81 6" xfId="1633"/>
    <cellStyle name="Normal 81 7" xfId="1634"/>
    <cellStyle name="Normal 81 8" xfId="1635"/>
    <cellStyle name="Normal 82" xfId="1636"/>
    <cellStyle name="Normal 82 2" xfId="1637"/>
    <cellStyle name="Normal 82 3" xfId="1638"/>
    <cellStyle name="Normal 82 4" xfId="1639"/>
    <cellStyle name="Normal 82 5" xfId="1640"/>
    <cellStyle name="Normal 82 6" xfId="1641"/>
    <cellStyle name="Normal 82 7" xfId="1642"/>
    <cellStyle name="Normal 82 8" xfId="1643"/>
    <cellStyle name="Normal 83" xfId="1644"/>
    <cellStyle name="Normal 83 2" xfId="1645"/>
    <cellStyle name="Normal 83 3" xfId="1646"/>
    <cellStyle name="Normal 83 4" xfId="1647"/>
    <cellStyle name="Normal 83 5" xfId="1648"/>
    <cellStyle name="Normal 83 6" xfId="1649"/>
    <cellStyle name="Normal 83 7" xfId="1650"/>
    <cellStyle name="Normal 83 8" xfId="1651"/>
    <cellStyle name="Normal 84" xfId="1652"/>
    <cellStyle name="Normal 84 2" xfId="1653"/>
    <cellStyle name="Normal 84 3" xfId="1654"/>
    <cellStyle name="Normal 84 4" xfId="1655"/>
    <cellStyle name="Normal 84 5" xfId="1656"/>
    <cellStyle name="Normal 84 6" xfId="1657"/>
    <cellStyle name="Normal 84 7" xfId="1658"/>
    <cellStyle name="Normal 84 8" xfId="1659"/>
    <cellStyle name="Normal 85" xfId="1660"/>
    <cellStyle name="Normal 85 2" xfId="1661"/>
    <cellStyle name="Normal 85 3" xfId="1662"/>
    <cellStyle name="Normal 85 4" xfId="1663"/>
    <cellStyle name="Normal 85 5" xfId="1664"/>
    <cellStyle name="Normal 85 6" xfId="1665"/>
    <cellStyle name="Normal 85 7" xfId="1666"/>
    <cellStyle name="Normal 85 8" xfId="1667"/>
    <cellStyle name="Normal 86" xfId="1668"/>
    <cellStyle name="Normal 86 2" xfId="1669"/>
    <cellStyle name="Normal 86 3" xfId="1670"/>
    <cellStyle name="Normal 86 4" xfId="1671"/>
    <cellStyle name="Normal 86 5" xfId="1672"/>
    <cellStyle name="Normal 86 6" xfId="1673"/>
    <cellStyle name="Normal 86 7" xfId="1674"/>
    <cellStyle name="Normal 86 8" xfId="1675"/>
    <cellStyle name="Normal 87" xfId="1676"/>
    <cellStyle name="Normal 87 2" xfId="1677"/>
    <cellStyle name="Normal 87 3" xfId="1678"/>
    <cellStyle name="Normal 87 4" xfId="1679"/>
    <cellStyle name="Normal 87 5" xfId="1680"/>
    <cellStyle name="Normal 87 6" xfId="1681"/>
    <cellStyle name="Normal 87 7" xfId="1682"/>
    <cellStyle name="Normal 87 8" xfId="1683"/>
    <cellStyle name="Normal 88" xfId="1684"/>
    <cellStyle name="Normal 88 2" xfId="1685"/>
    <cellStyle name="Normal 88 3" xfId="1686"/>
    <cellStyle name="Normal 88 4" xfId="1687"/>
    <cellStyle name="Normal 88 5" xfId="1688"/>
    <cellStyle name="Normal 88 6" xfId="1689"/>
    <cellStyle name="Normal 88 7" xfId="1690"/>
    <cellStyle name="Normal 88 8" xfId="1691"/>
    <cellStyle name="Normal 89" xfId="1692"/>
    <cellStyle name="Normal 89 2" xfId="1693"/>
    <cellStyle name="Normal 89 3" xfId="1694"/>
    <cellStyle name="Normal 89 4" xfId="1695"/>
    <cellStyle name="Normal 89 5" xfId="1696"/>
    <cellStyle name="Normal 89 6" xfId="1697"/>
    <cellStyle name="Normal 89 7" xfId="1698"/>
    <cellStyle name="Normal 89 8" xfId="1699"/>
    <cellStyle name="Normal 9" xfId="1700"/>
    <cellStyle name="Normal 9 10" xfId="1701"/>
    <cellStyle name="Normal 9 11" xfId="1702"/>
    <cellStyle name="Normal 9 12" xfId="1703"/>
    <cellStyle name="Normal 9 13" xfId="1704"/>
    <cellStyle name="Normal 9 2" xfId="1705"/>
    <cellStyle name="Normal 9 3" xfId="1706"/>
    <cellStyle name="Normal 9 4" xfId="1707"/>
    <cellStyle name="Normal 9 5" xfId="1708"/>
    <cellStyle name="Normal 9 6" xfId="1709"/>
    <cellStyle name="Normal 9 7" xfId="1710"/>
    <cellStyle name="Normal 9 8" xfId="1711"/>
    <cellStyle name="Normal 9 9" xfId="1712"/>
    <cellStyle name="Normal 90" xfId="1713"/>
    <cellStyle name="Normal 90 2" xfId="1714"/>
    <cellStyle name="Normal 90 3" xfId="1715"/>
    <cellStyle name="Normal 90 4" xfId="1716"/>
    <cellStyle name="Normal 90 5" xfId="1717"/>
    <cellStyle name="Normal 90 6" xfId="1718"/>
    <cellStyle name="Normal 90 7" xfId="1719"/>
    <cellStyle name="Normal 90 8" xfId="1720"/>
    <cellStyle name="Normal 91" xfId="1721"/>
    <cellStyle name="Normal 91 2" xfId="1722"/>
    <cellStyle name="Normal 91 3" xfId="1723"/>
    <cellStyle name="Normal 91 4" xfId="1724"/>
    <cellStyle name="Normal 91 5" xfId="1725"/>
    <cellStyle name="Normal 91 6" xfId="1726"/>
    <cellStyle name="Normal 91 7" xfId="1727"/>
    <cellStyle name="Normal 91 8" xfId="1728"/>
    <cellStyle name="Normal 92" xfId="1729"/>
    <cellStyle name="Normal 92 2" xfId="1730"/>
    <cellStyle name="Normal 92 3" xfId="1731"/>
    <cellStyle name="Normal 92 4" xfId="1732"/>
    <cellStyle name="Normal 92 5" xfId="1733"/>
    <cellStyle name="Normal 92 6" xfId="1734"/>
    <cellStyle name="Normal 92 7" xfId="1735"/>
    <cellStyle name="Normal 92 8" xfId="1736"/>
    <cellStyle name="Normal 93" xfId="1737"/>
    <cellStyle name="Normal 93 2" xfId="1738"/>
    <cellStyle name="Normal 93 3" xfId="1739"/>
    <cellStyle name="Normal 93 4" xfId="1740"/>
    <cellStyle name="Normal 93 5" xfId="1741"/>
    <cellStyle name="Normal 93 6" xfId="1742"/>
    <cellStyle name="Normal 93 7" xfId="1743"/>
    <cellStyle name="Normal 93 8" xfId="1744"/>
    <cellStyle name="Normal 94" xfId="1745"/>
    <cellStyle name="Normal 94 2" xfId="1746"/>
    <cellStyle name="Normal 94 3" xfId="1747"/>
    <cellStyle name="Normal 94 4" xfId="1748"/>
    <cellStyle name="Normal 94 5" xfId="1749"/>
    <cellStyle name="Normal 94 6" xfId="1750"/>
    <cellStyle name="Normal 94 7" xfId="1751"/>
    <cellStyle name="Normal 94 8" xfId="1752"/>
    <cellStyle name="Normal 95" xfId="1753"/>
    <cellStyle name="Normal 95 2" xfId="1754"/>
    <cellStyle name="Normal 95 3" xfId="1755"/>
    <cellStyle name="Normal 95 4" xfId="1756"/>
    <cellStyle name="Normal 95 5" xfId="1757"/>
    <cellStyle name="Normal 95 6" xfId="1758"/>
    <cellStyle name="Normal 95 7" xfId="1759"/>
    <cellStyle name="Normal 95 8" xfId="1760"/>
    <cellStyle name="Normal 96" xfId="1761"/>
    <cellStyle name="Normal 96 2" xfId="1762"/>
    <cellStyle name="Normal 96 3" xfId="1763"/>
    <cellStyle name="Normal 96 4" xfId="1764"/>
    <cellStyle name="Normal 96 5" xfId="1765"/>
    <cellStyle name="Normal 96 6" xfId="1766"/>
    <cellStyle name="Normal 96 7" xfId="1767"/>
    <cellStyle name="Normal 96 8" xfId="1768"/>
    <cellStyle name="Normal 97" xfId="1769"/>
    <cellStyle name="Normal 97 2" xfId="1770"/>
    <cellStyle name="Normal 97 3" xfId="1771"/>
    <cellStyle name="Normal 97 4" xfId="1772"/>
    <cellStyle name="Normal 97 5" xfId="1773"/>
    <cellStyle name="Normal 97 6" xfId="1774"/>
    <cellStyle name="Normal 97 7" xfId="1775"/>
    <cellStyle name="Normal 97 8" xfId="1776"/>
    <cellStyle name="Normal 98" xfId="1777"/>
    <cellStyle name="Normal 98 2" xfId="1778"/>
    <cellStyle name="Normal 98 3" xfId="1779"/>
    <cellStyle name="Normal 98 4" xfId="1780"/>
    <cellStyle name="Normal 98 5" xfId="1781"/>
    <cellStyle name="Normal 98 6" xfId="1782"/>
    <cellStyle name="Normal 98 7" xfId="1783"/>
    <cellStyle name="Normal 98 8" xfId="1784"/>
    <cellStyle name="Normal 99" xfId="1785"/>
    <cellStyle name="Normal 99 2" xfId="1786"/>
    <cellStyle name="Normal 99 3" xfId="1787"/>
    <cellStyle name="Normal 99 4" xfId="1788"/>
    <cellStyle name="Normal 99 5" xfId="1789"/>
    <cellStyle name="Normal 99 6" xfId="1790"/>
    <cellStyle name="Normal 99 7" xfId="1791"/>
    <cellStyle name="Normal 99 8" xfId="1792"/>
    <cellStyle name="Note 2" xfId="1793"/>
    <cellStyle name="Note 2 10" xfId="1794"/>
    <cellStyle name="Note 2 11" xfId="1795"/>
    <cellStyle name="Note 2 12" xfId="1796"/>
    <cellStyle name="Note 2 13" xfId="1797"/>
    <cellStyle name="Note 2 2" xfId="1798"/>
    <cellStyle name="Note 2 3" xfId="1799"/>
    <cellStyle name="Note 2 4" xfId="1800"/>
    <cellStyle name="Note 2 5" xfId="1801"/>
    <cellStyle name="Note 2 6" xfId="1802"/>
    <cellStyle name="Note 2 7" xfId="1803"/>
    <cellStyle name="Note 2 8" xfId="1804"/>
    <cellStyle name="Note 2 9" xfId="1805"/>
    <cellStyle name="Note 3" xfId="1806"/>
    <cellStyle name="Note 3 10" xfId="1807"/>
    <cellStyle name="Note 3 11" xfId="1808"/>
    <cellStyle name="Note 3 12" xfId="1809"/>
    <cellStyle name="Note 3 13" xfId="1810"/>
    <cellStyle name="Note 3 2" xfId="1811"/>
    <cellStyle name="Note 3 3" xfId="1812"/>
    <cellStyle name="Note 3 4" xfId="1813"/>
    <cellStyle name="Note 3 5" xfId="1814"/>
    <cellStyle name="Note 3 6" xfId="1815"/>
    <cellStyle name="Note 3 7" xfId="1816"/>
    <cellStyle name="Note 3 8" xfId="1817"/>
    <cellStyle name="Note 3 9" xfId="1818"/>
    <cellStyle name="Note 4" xfId="1819"/>
    <cellStyle name="Note 4 10" xfId="1820"/>
    <cellStyle name="Note 4 11" xfId="1821"/>
    <cellStyle name="Note 4 2" xfId="1822"/>
    <cellStyle name="Note 4 3" xfId="1823"/>
    <cellStyle name="Note 4 4" xfId="1824"/>
    <cellStyle name="Note 4 5" xfId="1825"/>
    <cellStyle name="Note 4 6" xfId="1826"/>
    <cellStyle name="Note 4 7" xfId="1827"/>
    <cellStyle name="Note 4 8" xfId="1828"/>
    <cellStyle name="Note 4 9" xfId="1829"/>
    <cellStyle name="Note 5" xfId="1830"/>
    <cellStyle name="Note 5 10" xfId="1831"/>
    <cellStyle name="Note 5 11" xfId="1832"/>
    <cellStyle name="Note 5 2" xfId="1833"/>
    <cellStyle name="Note 5 3" xfId="1834"/>
    <cellStyle name="Note 5 4" xfId="1835"/>
    <cellStyle name="Note 5 5" xfId="1836"/>
    <cellStyle name="Note 5 6" xfId="1837"/>
    <cellStyle name="Note 5 7" xfId="1838"/>
    <cellStyle name="Note 5 8" xfId="1839"/>
    <cellStyle name="Note 5 9" xfId="1840"/>
    <cellStyle name="Note 6" xfId="1841"/>
    <cellStyle name="Note 7" xfId="1842"/>
    <cellStyle name="Percent 10" xfId="1843"/>
    <cellStyle name="Percent 10 2" xfId="1844"/>
    <cellStyle name="Percent 10 3" xfId="1845"/>
    <cellStyle name="Percent 10 4" xfId="1846"/>
    <cellStyle name="Percent 10 5" xfId="1847"/>
    <cellStyle name="Percent 10 6" xfId="1848"/>
    <cellStyle name="Percent 10 7" xfId="1849"/>
    <cellStyle name="Percent 10 8" xfId="1850"/>
    <cellStyle name="Percent 11" xfId="1851"/>
    <cellStyle name="Percent 11 2" xfId="1852"/>
    <cellStyle name="Percent 11 3" xfId="1853"/>
    <cellStyle name="Percent 11 4" xfId="1854"/>
    <cellStyle name="Percent 11 5" xfId="1855"/>
    <cellStyle name="Percent 11 6" xfId="1856"/>
    <cellStyle name="Percent 11 7" xfId="1857"/>
    <cellStyle name="Percent 11 8" xfId="1858"/>
    <cellStyle name="Percent 12" xfId="1859"/>
    <cellStyle name="Percent 12 2" xfId="1860"/>
    <cellStyle name="Percent 12 3" xfId="1861"/>
    <cellStyle name="Percent 12 4" xfId="1862"/>
    <cellStyle name="Percent 12 5" xfId="1863"/>
    <cellStyle name="Percent 12 6" xfId="1864"/>
    <cellStyle name="Percent 12 7" xfId="1865"/>
    <cellStyle name="Percent 12 8" xfId="1866"/>
    <cellStyle name="Percent 13" xfId="1867"/>
    <cellStyle name="Percent 2" xfId="1868"/>
    <cellStyle name="Percent 2 2" xfId="3"/>
    <cellStyle name="Percent 2 3" xfId="1869"/>
    <cellStyle name="Percent 2 4" xfId="1870"/>
    <cellStyle name="Percent 2 5" xfId="1871"/>
    <cellStyle name="Percent 2 6" xfId="1872"/>
    <cellStyle name="Percent 2 7" xfId="1873"/>
    <cellStyle name="Percent 2 8" xfId="1874"/>
    <cellStyle name="Percent 2 9" xfId="1875"/>
    <cellStyle name="Percent 3" xfId="1876"/>
    <cellStyle name="Percent 3 2" xfId="1877"/>
    <cellStyle name="Percent 3 3" xfId="1878"/>
    <cellStyle name="Percent 3 4" xfId="1879"/>
    <cellStyle name="Percent 3 5" xfId="1880"/>
    <cellStyle name="Percent 3 6" xfId="1881"/>
    <cellStyle name="Percent 3 7" xfId="1882"/>
    <cellStyle name="Percent 3 8" xfId="1883"/>
    <cellStyle name="Percent 3 9" xfId="1884"/>
    <cellStyle name="Percent 4" xfId="1885"/>
    <cellStyle name="Percent 4 2" xfId="1886"/>
    <cellStyle name="Percent 4 3" xfId="1887"/>
    <cellStyle name="Percent 4 4" xfId="1888"/>
    <cellStyle name="Percent 4 5" xfId="1889"/>
    <cellStyle name="Percent 4 6" xfId="1890"/>
    <cellStyle name="Percent 4 7" xfId="1891"/>
    <cellStyle name="Percent 4 8" xfId="1892"/>
    <cellStyle name="Percent 5" xfId="1893"/>
    <cellStyle name="Percent 5 2" xfId="1894"/>
    <cellStyle name="Percent 5 3" xfId="1895"/>
    <cellStyle name="Percent 5 4" xfId="1896"/>
    <cellStyle name="Percent 5 5" xfId="1897"/>
    <cellStyle name="Percent 5 6" xfId="1898"/>
    <cellStyle name="Percent 5 7" xfId="1899"/>
    <cellStyle name="Percent 5 8" xfId="1900"/>
    <cellStyle name="Percent 6" xfId="1901"/>
    <cellStyle name="Percent 6 2" xfId="1902"/>
    <cellStyle name="Percent 6 3" xfId="1903"/>
    <cellStyle name="Percent 6 4" xfId="1904"/>
    <cellStyle name="Percent 6 5" xfId="1905"/>
    <cellStyle name="Percent 6 6" xfId="1906"/>
    <cellStyle name="Percent 6 7" xfId="1907"/>
    <cellStyle name="Percent 6 8" xfId="1908"/>
    <cellStyle name="Percent 7" xfId="1909"/>
    <cellStyle name="Percent 7 2" xfId="1910"/>
    <cellStyle name="Percent 7 3" xfId="1911"/>
    <cellStyle name="Percent 7 4" xfId="1912"/>
    <cellStyle name="Percent 7 5" xfId="1913"/>
    <cellStyle name="Percent 7 6" xfId="1914"/>
    <cellStyle name="Percent 7 7" xfId="1915"/>
    <cellStyle name="Percent 7 8" xfId="1916"/>
    <cellStyle name="Percent 8" xfId="1917"/>
    <cellStyle name="Percent 8 2" xfId="1918"/>
    <cellStyle name="Percent 8 3" xfId="1919"/>
    <cellStyle name="Percent 8 4" xfId="1920"/>
    <cellStyle name="Percent 8 5" xfId="1921"/>
    <cellStyle name="Percent 8 6" xfId="1922"/>
    <cellStyle name="Percent 8 7" xfId="1923"/>
    <cellStyle name="Percent 8 8" xfId="1924"/>
    <cellStyle name="Percent 9" xfId="1925"/>
    <cellStyle name="Percent 9 2" xfId="1926"/>
    <cellStyle name="Percent 9 3" xfId="1927"/>
    <cellStyle name="Percent 9 4" xfId="1928"/>
    <cellStyle name="Percent 9 5" xfId="1929"/>
    <cellStyle name="Percent 9 6" xfId="1930"/>
    <cellStyle name="Percent 9 7" xfId="1931"/>
    <cellStyle name="Percent 9 8" xfId="19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1143.03</c:v>
                </c:pt>
                <c:pt idx="1">
                  <c:v>1116.6600000000001</c:v>
                </c:pt>
                <c:pt idx="2">
                  <c:v>1118.52</c:v>
                </c:pt>
                <c:pt idx="3">
                  <c:v>1134.2</c:v>
                </c:pt>
                <c:pt idx="4">
                  <c:v>1124.05</c:v>
                </c:pt>
                <c:pt idx="5">
                  <c:v>1105.83</c:v>
                </c:pt>
                <c:pt idx="6">
                  <c:v>1110.8599999999999</c:v>
                </c:pt>
                <c:pt idx="7">
                  <c:v>1099.81</c:v>
                </c:pt>
                <c:pt idx="8">
                  <c:v>1097.9000000000001</c:v>
                </c:pt>
                <c:pt idx="9">
                  <c:v>1097.8499999999999</c:v>
                </c:pt>
                <c:pt idx="10">
                  <c:v>1110.44</c:v>
                </c:pt>
                <c:pt idx="11">
                  <c:v>1107.6099999999999</c:v>
                </c:pt>
                <c:pt idx="12">
                  <c:v>1103.29</c:v>
                </c:pt>
                <c:pt idx="13">
                  <c:v>1101.31</c:v>
                </c:pt>
                <c:pt idx="14">
                  <c:v>1107.26</c:v>
                </c:pt>
                <c:pt idx="15">
                  <c:v>1112.52</c:v>
                </c:pt>
                <c:pt idx="16">
                  <c:v>1106.43</c:v>
                </c:pt>
                <c:pt idx="17">
                  <c:v>1104.08</c:v>
                </c:pt>
                <c:pt idx="18">
                  <c:v>1097.6600000000001</c:v>
                </c:pt>
                <c:pt idx="19">
                  <c:v>1107.19</c:v>
                </c:pt>
                <c:pt idx="20">
                  <c:v>1146.69</c:v>
                </c:pt>
                <c:pt idx="21">
                  <c:v>1155.45</c:v>
                </c:pt>
                <c:pt idx="22">
                  <c:v>1191.07</c:v>
                </c:pt>
                <c:pt idx="23">
                  <c:v>1202.81</c:v>
                </c:pt>
                <c:pt idx="24">
                  <c:v>1228.03</c:v>
                </c:pt>
                <c:pt idx="25">
                  <c:v>1265.75</c:v>
                </c:pt>
                <c:pt idx="26">
                  <c:v>1288.1400000000001</c:v>
                </c:pt>
                <c:pt idx="27">
                  <c:v>1323.19</c:v>
                </c:pt>
                <c:pt idx="28">
                  <c:v>1343.98</c:v>
                </c:pt>
                <c:pt idx="29">
                  <c:v>1375.68</c:v>
                </c:pt>
                <c:pt idx="30">
                  <c:v>1401.03</c:v>
                </c:pt>
                <c:pt idx="31">
                  <c:v>1414.02</c:v>
                </c:pt>
                <c:pt idx="32">
                  <c:v>1432.05</c:v>
                </c:pt>
                <c:pt idx="33">
                  <c:v>1430.03</c:v>
                </c:pt>
                <c:pt idx="34">
                  <c:v>1444.77</c:v>
                </c:pt>
                <c:pt idx="35">
                  <c:v>1451.27</c:v>
                </c:pt>
                <c:pt idx="36">
                  <c:v>1464.44</c:v>
                </c:pt>
                <c:pt idx="37">
                  <c:v>1458.53</c:v>
                </c:pt>
                <c:pt idx="38">
                  <c:v>1477.6</c:v>
                </c:pt>
                <c:pt idx="39">
                  <c:v>1489.5</c:v>
                </c:pt>
                <c:pt idx="40">
                  <c:v>1481.96</c:v>
                </c:pt>
                <c:pt idx="41">
                  <c:v>1461.14</c:v>
                </c:pt>
                <c:pt idx="42">
                  <c:v>1459.47</c:v>
                </c:pt>
                <c:pt idx="43">
                  <c:v>1470.57</c:v>
                </c:pt>
                <c:pt idx="44">
                  <c:v>1465.28</c:v>
                </c:pt>
                <c:pt idx="45">
                  <c:v>1466.37</c:v>
                </c:pt>
                <c:pt idx="46">
                  <c:v>1466.68</c:v>
                </c:pt>
                <c:pt idx="47">
                  <c:v>1480.99</c:v>
                </c:pt>
                <c:pt idx="48">
                  <c:v>1453.33</c:v>
                </c:pt>
                <c:pt idx="49">
                  <c:v>1457.97</c:v>
                </c:pt>
                <c:pt idx="50">
                  <c:v>1445.95</c:v>
                </c:pt>
                <c:pt idx="51">
                  <c:v>1413.51</c:v>
                </c:pt>
                <c:pt idx="52">
                  <c:v>1386.62</c:v>
                </c:pt>
                <c:pt idx="53">
                  <c:v>1388.94</c:v>
                </c:pt>
                <c:pt idx="54">
                  <c:v>1400.24</c:v>
                </c:pt>
                <c:pt idx="55">
                  <c:v>1412.77</c:v>
                </c:pt>
                <c:pt idx="56">
                  <c:v>1372.47</c:v>
                </c:pt>
                <c:pt idx="57">
                  <c:v>1412.8</c:v>
                </c:pt>
                <c:pt idx="58">
                  <c:v>1431.28</c:v>
                </c:pt>
                <c:pt idx="59">
                  <c:v>1465.29</c:v>
                </c:pt>
                <c:pt idx="60">
                  <c:v>1445.3</c:v>
                </c:pt>
                <c:pt idx="61">
                  <c:v>1434.52</c:v>
                </c:pt>
                <c:pt idx="62">
                  <c:v>1424.07</c:v>
                </c:pt>
                <c:pt idx="63">
                  <c:v>1425.19</c:v>
                </c:pt>
                <c:pt idx="64">
                  <c:v>1426.05</c:v>
                </c:pt>
                <c:pt idx="65">
                  <c:v>1435.16</c:v>
                </c:pt>
                <c:pt idx="66">
                  <c:v>1414.52</c:v>
                </c:pt>
                <c:pt idx="67">
                  <c:v>1404.28</c:v>
                </c:pt>
                <c:pt idx="68">
                  <c:v>1395.65</c:v>
                </c:pt>
                <c:pt idx="69">
                  <c:v>1383.77</c:v>
                </c:pt>
                <c:pt idx="70">
                  <c:v>1337.28</c:v>
                </c:pt>
                <c:pt idx="71">
                  <c:v>1334.72</c:v>
                </c:pt>
                <c:pt idx="72">
                  <c:v>1300.8499999999999</c:v>
                </c:pt>
                <c:pt idx="73">
                  <c:v>1283.43</c:v>
                </c:pt>
                <c:pt idx="74">
                  <c:v>1284.8599999999999</c:v>
                </c:pt>
                <c:pt idx="75">
                  <c:v>1282.83</c:v>
                </c:pt>
                <c:pt idx="76">
                  <c:v>1229.3499999999999</c:v>
                </c:pt>
                <c:pt idx="77">
                  <c:v>1213.79</c:v>
                </c:pt>
                <c:pt idx="78">
                  <c:v>1238.68</c:v>
                </c:pt>
                <c:pt idx="79">
                  <c:v>1283.97</c:v>
                </c:pt>
                <c:pt idx="80">
                  <c:v>1316.62</c:v>
                </c:pt>
                <c:pt idx="81">
                  <c:v>1364.16</c:v>
                </c:pt>
                <c:pt idx="82">
                  <c:v>1374.58</c:v>
                </c:pt>
                <c:pt idx="83">
                  <c:v>1375.48</c:v>
                </c:pt>
                <c:pt idx="84">
                  <c:v>1361.39</c:v>
                </c:pt>
                <c:pt idx="85">
                  <c:v>1358.3</c:v>
                </c:pt>
                <c:pt idx="86">
                  <c:v>1365.62</c:v>
                </c:pt>
                <c:pt idx="87">
                  <c:v>1351.5</c:v>
                </c:pt>
                <c:pt idx="88">
                  <c:v>1319.74</c:v>
                </c:pt>
                <c:pt idx="89">
                  <c:v>1312.54</c:v>
                </c:pt>
                <c:pt idx="90">
                  <c:v>1316.3</c:v>
                </c:pt>
                <c:pt idx="91">
                  <c:v>1304.24</c:v>
                </c:pt>
                <c:pt idx="92">
                  <c:v>1280.52</c:v>
                </c:pt>
                <c:pt idx="93">
                  <c:v>1279.92</c:v>
                </c:pt>
                <c:pt idx="94">
                  <c:v>1248.7</c:v>
                </c:pt>
                <c:pt idx="95">
                  <c:v>1265.1600000000001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1112.06</c:v>
                </c:pt>
                <c:pt idx="1">
                  <c:v>1103.29</c:v>
                </c:pt>
                <c:pt idx="2">
                  <c:v>1178.71</c:v>
                </c:pt>
                <c:pt idx="3">
                  <c:v>1180.51</c:v>
                </c:pt>
                <c:pt idx="4">
                  <c:v>1152.55</c:v>
                </c:pt>
                <c:pt idx="5">
                  <c:v>1141.05</c:v>
                </c:pt>
                <c:pt idx="6">
                  <c:v>1084.75</c:v>
                </c:pt>
                <c:pt idx="7">
                  <c:v>1068.0999999999999</c:v>
                </c:pt>
                <c:pt idx="8">
                  <c:v>1126.8200000000002</c:v>
                </c:pt>
                <c:pt idx="9">
                  <c:v>1130.04</c:v>
                </c:pt>
                <c:pt idx="10">
                  <c:v>1087.45</c:v>
                </c:pt>
                <c:pt idx="11">
                  <c:v>1077.55</c:v>
                </c:pt>
                <c:pt idx="12">
                  <c:v>1076.73</c:v>
                </c:pt>
                <c:pt idx="13">
                  <c:v>1076.3799999999999</c:v>
                </c:pt>
                <c:pt idx="14">
                  <c:v>1074.33</c:v>
                </c:pt>
                <c:pt idx="15">
                  <c:v>1083.76</c:v>
                </c:pt>
                <c:pt idx="16">
                  <c:v>1084.95</c:v>
                </c:pt>
                <c:pt idx="17">
                  <c:v>1076.74</c:v>
                </c:pt>
                <c:pt idx="18">
                  <c:v>1115.3500000000001</c:v>
                </c:pt>
                <c:pt idx="19">
                  <c:v>1116.3700000000001</c:v>
                </c:pt>
                <c:pt idx="20">
                  <c:v>1137.68</c:v>
                </c:pt>
                <c:pt idx="21">
                  <c:v>1181.92</c:v>
                </c:pt>
                <c:pt idx="22">
                  <c:v>1201.98</c:v>
                </c:pt>
                <c:pt idx="23">
                  <c:v>1209.47</c:v>
                </c:pt>
                <c:pt idx="24">
                  <c:v>1364.04</c:v>
                </c:pt>
                <c:pt idx="25">
                  <c:v>1367.35</c:v>
                </c:pt>
                <c:pt idx="26">
                  <c:v>1357.15</c:v>
                </c:pt>
                <c:pt idx="27">
                  <c:v>1327.3500000000001</c:v>
                </c:pt>
                <c:pt idx="28">
                  <c:v>1325.17</c:v>
                </c:pt>
                <c:pt idx="29">
                  <c:v>1329.94</c:v>
                </c:pt>
                <c:pt idx="30">
                  <c:v>1329.08</c:v>
                </c:pt>
                <c:pt idx="31">
                  <c:v>1361.96</c:v>
                </c:pt>
                <c:pt idx="32">
                  <c:v>1366.01</c:v>
                </c:pt>
                <c:pt idx="33">
                  <c:v>1387.98</c:v>
                </c:pt>
                <c:pt idx="34">
                  <c:v>1379.8899999999999</c:v>
                </c:pt>
                <c:pt idx="35">
                  <c:v>1399.21</c:v>
                </c:pt>
                <c:pt idx="36">
                  <c:v>1431.76</c:v>
                </c:pt>
                <c:pt idx="37">
                  <c:v>1426.82</c:v>
                </c:pt>
                <c:pt idx="38">
                  <c:v>1538.08</c:v>
                </c:pt>
                <c:pt idx="39">
                  <c:v>1481.32</c:v>
                </c:pt>
                <c:pt idx="40">
                  <c:v>1417.54</c:v>
                </c:pt>
                <c:pt idx="41">
                  <c:v>1407.76</c:v>
                </c:pt>
                <c:pt idx="42">
                  <c:v>1455.94</c:v>
                </c:pt>
                <c:pt idx="43">
                  <c:v>1464.1599999999999</c:v>
                </c:pt>
                <c:pt idx="44">
                  <c:v>1493.2</c:v>
                </c:pt>
                <c:pt idx="45">
                  <c:v>1536.27</c:v>
                </c:pt>
                <c:pt idx="46">
                  <c:v>1475.48</c:v>
                </c:pt>
                <c:pt idx="47">
                  <c:v>1459.83</c:v>
                </c:pt>
                <c:pt idx="48">
                  <c:v>1451.05</c:v>
                </c:pt>
                <c:pt idx="49">
                  <c:v>1439.47</c:v>
                </c:pt>
                <c:pt idx="50">
                  <c:v>1440.72</c:v>
                </c:pt>
                <c:pt idx="51">
                  <c:v>1426.16</c:v>
                </c:pt>
                <c:pt idx="52">
                  <c:v>1399.6899999999998</c:v>
                </c:pt>
                <c:pt idx="53">
                  <c:v>1414.8</c:v>
                </c:pt>
                <c:pt idx="54">
                  <c:v>1364.93</c:v>
                </c:pt>
                <c:pt idx="55">
                  <c:v>1393.07</c:v>
                </c:pt>
                <c:pt idx="56">
                  <c:v>1280.07</c:v>
                </c:pt>
                <c:pt idx="57">
                  <c:v>1335.98</c:v>
                </c:pt>
                <c:pt idx="58">
                  <c:v>1358.09</c:v>
                </c:pt>
                <c:pt idx="59">
                  <c:v>1333.06</c:v>
                </c:pt>
                <c:pt idx="60">
                  <c:v>1417.9299999999998</c:v>
                </c:pt>
                <c:pt idx="61">
                  <c:v>1430.02</c:v>
                </c:pt>
                <c:pt idx="62">
                  <c:v>1538.47</c:v>
                </c:pt>
                <c:pt idx="63">
                  <c:v>1487.01</c:v>
                </c:pt>
                <c:pt idx="64">
                  <c:v>1480</c:v>
                </c:pt>
                <c:pt idx="65">
                  <c:v>1433.66</c:v>
                </c:pt>
                <c:pt idx="66">
                  <c:v>1428.93</c:v>
                </c:pt>
                <c:pt idx="67">
                  <c:v>1462.41</c:v>
                </c:pt>
                <c:pt idx="68">
                  <c:v>1410.7900000000002</c:v>
                </c:pt>
                <c:pt idx="69">
                  <c:v>1390.6299999999999</c:v>
                </c:pt>
                <c:pt idx="70">
                  <c:v>1351.12</c:v>
                </c:pt>
                <c:pt idx="71">
                  <c:v>1340.07</c:v>
                </c:pt>
                <c:pt idx="72">
                  <c:v>1316.6399999999999</c:v>
                </c:pt>
                <c:pt idx="73">
                  <c:v>1310.71</c:v>
                </c:pt>
                <c:pt idx="74">
                  <c:v>1290.52</c:v>
                </c:pt>
                <c:pt idx="75">
                  <c:v>1290.75</c:v>
                </c:pt>
                <c:pt idx="76">
                  <c:v>1259.7199999999998</c:v>
                </c:pt>
                <c:pt idx="77">
                  <c:v>1250.05</c:v>
                </c:pt>
                <c:pt idx="78">
                  <c:v>1265.81</c:v>
                </c:pt>
                <c:pt idx="79">
                  <c:v>1267.5900000000001</c:v>
                </c:pt>
                <c:pt idx="80">
                  <c:v>1354.76</c:v>
                </c:pt>
                <c:pt idx="81">
                  <c:v>1354.5500000000002</c:v>
                </c:pt>
                <c:pt idx="82">
                  <c:v>1306.5</c:v>
                </c:pt>
                <c:pt idx="83">
                  <c:v>1311.65</c:v>
                </c:pt>
                <c:pt idx="84">
                  <c:v>1284.0600000000002</c:v>
                </c:pt>
                <c:pt idx="85">
                  <c:v>1230.8</c:v>
                </c:pt>
                <c:pt idx="86">
                  <c:v>1269.1399999999999</c:v>
                </c:pt>
                <c:pt idx="87">
                  <c:v>1279.44</c:v>
                </c:pt>
                <c:pt idx="88">
                  <c:v>1168.45</c:v>
                </c:pt>
                <c:pt idx="89">
                  <c:v>1178.21</c:v>
                </c:pt>
                <c:pt idx="90">
                  <c:v>1182.69</c:v>
                </c:pt>
                <c:pt idx="91">
                  <c:v>1179.06</c:v>
                </c:pt>
                <c:pt idx="92">
                  <c:v>1191.79</c:v>
                </c:pt>
                <c:pt idx="93">
                  <c:v>1193.19</c:v>
                </c:pt>
                <c:pt idx="94">
                  <c:v>1268.53</c:v>
                </c:pt>
                <c:pt idx="95">
                  <c:v>1301.98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244107136"/>
        <c:axId val="256999808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50.04</c:v>
                </c:pt>
                <c:pt idx="1">
                  <c:v>50.04</c:v>
                </c:pt>
                <c:pt idx="2">
                  <c:v>50.04</c:v>
                </c:pt>
                <c:pt idx="3">
                  <c:v>50.04</c:v>
                </c:pt>
                <c:pt idx="4">
                  <c:v>50.01</c:v>
                </c:pt>
                <c:pt idx="5">
                  <c:v>50.02</c:v>
                </c:pt>
                <c:pt idx="6">
                  <c:v>50.01</c:v>
                </c:pt>
                <c:pt idx="7">
                  <c:v>50.01</c:v>
                </c:pt>
                <c:pt idx="8">
                  <c:v>50.02</c:v>
                </c:pt>
                <c:pt idx="9">
                  <c:v>50.03</c:v>
                </c:pt>
                <c:pt idx="10">
                  <c:v>50.03</c:v>
                </c:pt>
                <c:pt idx="11">
                  <c:v>50.04</c:v>
                </c:pt>
                <c:pt idx="12">
                  <c:v>50.03</c:v>
                </c:pt>
                <c:pt idx="13">
                  <c:v>50.03</c:v>
                </c:pt>
                <c:pt idx="14">
                  <c:v>50.02</c:v>
                </c:pt>
                <c:pt idx="15">
                  <c:v>50.04</c:v>
                </c:pt>
                <c:pt idx="16">
                  <c:v>50.03</c:v>
                </c:pt>
                <c:pt idx="17">
                  <c:v>49.98</c:v>
                </c:pt>
                <c:pt idx="18">
                  <c:v>50</c:v>
                </c:pt>
                <c:pt idx="19">
                  <c:v>49.92</c:v>
                </c:pt>
                <c:pt idx="20">
                  <c:v>49.95</c:v>
                </c:pt>
                <c:pt idx="21">
                  <c:v>49.94</c:v>
                </c:pt>
                <c:pt idx="22">
                  <c:v>49.93</c:v>
                </c:pt>
                <c:pt idx="23">
                  <c:v>49.85</c:v>
                </c:pt>
                <c:pt idx="24">
                  <c:v>49.97</c:v>
                </c:pt>
                <c:pt idx="25">
                  <c:v>49.92</c:v>
                </c:pt>
                <c:pt idx="26">
                  <c:v>49.96</c:v>
                </c:pt>
                <c:pt idx="27">
                  <c:v>50.02</c:v>
                </c:pt>
                <c:pt idx="28">
                  <c:v>50.01</c:v>
                </c:pt>
                <c:pt idx="29">
                  <c:v>50.03</c:v>
                </c:pt>
                <c:pt idx="30">
                  <c:v>49.98</c:v>
                </c:pt>
                <c:pt idx="31">
                  <c:v>50.03</c:v>
                </c:pt>
                <c:pt idx="32">
                  <c:v>49.97</c:v>
                </c:pt>
                <c:pt idx="33">
                  <c:v>49.88</c:v>
                </c:pt>
                <c:pt idx="34">
                  <c:v>49.99</c:v>
                </c:pt>
                <c:pt idx="35">
                  <c:v>50.03</c:v>
                </c:pt>
                <c:pt idx="36">
                  <c:v>50</c:v>
                </c:pt>
                <c:pt idx="37">
                  <c:v>50.04</c:v>
                </c:pt>
                <c:pt idx="38">
                  <c:v>50.07</c:v>
                </c:pt>
                <c:pt idx="39">
                  <c:v>50.12</c:v>
                </c:pt>
                <c:pt idx="40">
                  <c:v>50.1</c:v>
                </c:pt>
                <c:pt idx="41">
                  <c:v>50.09</c:v>
                </c:pt>
                <c:pt idx="42">
                  <c:v>50.08</c:v>
                </c:pt>
                <c:pt idx="43">
                  <c:v>50.05</c:v>
                </c:pt>
                <c:pt idx="44">
                  <c:v>50.06</c:v>
                </c:pt>
                <c:pt idx="45">
                  <c:v>50.03</c:v>
                </c:pt>
                <c:pt idx="46">
                  <c:v>50.04</c:v>
                </c:pt>
                <c:pt idx="47">
                  <c:v>50.01</c:v>
                </c:pt>
                <c:pt idx="48">
                  <c:v>50.01</c:v>
                </c:pt>
                <c:pt idx="49">
                  <c:v>49.96</c:v>
                </c:pt>
                <c:pt idx="50">
                  <c:v>50.02</c:v>
                </c:pt>
                <c:pt idx="51">
                  <c:v>49.99</c:v>
                </c:pt>
                <c:pt idx="52">
                  <c:v>50</c:v>
                </c:pt>
                <c:pt idx="53">
                  <c:v>49.99</c:v>
                </c:pt>
                <c:pt idx="54">
                  <c:v>49.98</c:v>
                </c:pt>
                <c:pt idx="55">
                  <c:v>49.99</c:v>
                </c:pt>
                <c:pt idx="56">
                  <c:v>50.02</c:v>
                </c:pt>
                <c:pt idx="57">
                  <c:v>50.04</c:v>
                </c:pt>
                <c:pt idx="58">
                  <c:v>50.05</c:v>
                </c:pt>
                <c:pt idx="59">
                  <c:v>50.04</c:v>
                </c:pt>
                <c:pt idx="60">
                  <c:v>50</c:v>
                </c:pt>
                <c:pt idx="61">
                  <c:v>49.99</c:v>
                </c:pt>
                <c:pt idx="62">
                  <c:v>50.03</c:v>
                </c:pt>
                <c:pt idx="63">
                  <c:v>50.01</c:v>
                </c:pt>
                <c:pt idx="64">
                  <c:v>50.04</c:v>
                </c:pt>
                <c:pt idx="65">
                  <c:v>50.01</c:v>
                </c:pt>
                <c:pt idx="66">
                  <c:v>50</c:v>
                </c:pt>
                <c:pt idx="67">
                  <c:v>49.99</c:v>
                </c:pt>
                <c:pt idx="68">
                  <c:v>50.04</c:v>
                </c:pt>
                <c:pt idx="69">
                  <c:v>50.04</c:v>
                </c:pt>
                <c:pt idx="70">
                  <c:v>49.99</c:v>
                </c:pt>
                <c:pt idx="71">
                  <c:v>50.03</c:v>
                </c:pt>
                <c:pt idx="72">
                  <c:v>50.08</c:v>
                </c:pt>
                <c:pt idx="73">
                  <c:v>50.02</c:v>
                </c:pt>
                <c:pt idx="74">
                  <c:v>50.01</c:v>
                </c:pt>
                <c:pt idx="75">
                  <c:v>50</c:v>
                </c:pt>
                <c:pt idx="76">
                  <c:v>49.97</c:v>
                </c:pt>
                <c:pt idx="77">
                  <c:v>49.95</c:v>
                </c:pt>
                <c:pt idx="78">
                  <c:v>49.92</c:v>
                </c:pt>
                <c:pt idx="79">
                  <c:v>49.99</c:v>
                </c:pt>
                <c:pt idx="80">
                  <c:v>49.98</c:v>
                </c:pt>
                <c:pt idx="81">
                  <c:v>50</c:v>
                </c:pt>
                <c:pt idx="82">
                  <c:v>50.03</c:v>
                </c:pt>
                <c:pt idx="83">
                  <c:v>50.04</c:v>
                </c:pt>
                <c:pt idx="84">
                  <c:v>50.04</c:v>
                </c:pt>
                <c:pt idx="85">
                  <c:v>50.02</c:v>
                </c:pt>
                <c:pt idx="86">
                  <c:v>50.04</c:v>
                </c:pt>
                <c:pt idx="87">
                  <c:v>50.04</c:v>
                </c:pt>
                <c:pt idx="88">
                  <c:v>50.01</c:v>
                </c:pt>
                <c:pt idx="89">
                  <c:v>50.02</c:v>
                </c:pt>
                <c:pt idx="90">
                  <c:v>50.02</c:v>
                </c:pt>
                <c:pt idx="91">
                  <c:v>50.06</c:v>
                </c:pt>
                <c:pt idx="92">
                  <c:v>49.95</c:v>
                </c:pt>
                <c:pt idx="93">
                  <c:v>49.98</c:v>
                </c:pt>
                <c:pt idx="94">
                  <c:v>50.03</c:v>
                </c:pt>
                <c:pt idx="95">
                  <c:v>50.03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342900096"/>
        <c:axId val="265544064"/>
      </c:lineChart>
      <c:catAx>
        <c:axId val="24410713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256999808"/>
        <c:crosses val="autoZero"/>
        <c:auto val="1"/>
        <c:lblAlgn val="ctr"/>
        <c:lblOffset val="100"/>
      </c:catAx>
      <c:valAx>
        <c:axId val="25699980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layout/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44107136"/>
        <c:crosses val="autoZero"/>
        <c:crossBetween val="between"/>
      </c:valAx>
      <c:valAx>
        <c:axId val="265544064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2900096"/>
        <c:crosses val="max"/>
        <c:crossBetween val="between"/>
      </c:valAx>
      <c:catAx>
        <c:axId val="342900096"/>
        <c:scaling>
          <c:orientation val="minMax"/>
        </c:scaling>
        <c:delete val="1"/>
        <c:axPos val="b"/>
        <c:numFmt formatCode="General" sourceLinked="1"/>
        <c:tickLblPos val="none"/>
        <c:crossAx val="265544064"/>
        <c:crosses val="autoZero"/>
        <c:auto val="1"/>
        <c:lblAlgn val="ctr"/>
        <c:lblOffset val="100"/>
      </c:catAx>
    </c:plotArea>
    <c:legend>
      <c:legendPos val="r"/>
      <c:layout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9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50.04</v>
          </cell>
          <cell r="E5">
            <v>1143.03</v>
          </cell>
          <cell r="T5">
            <v>1112.06</v>
          </cell>
        </row>
        <row r="6">
          <cell r="B6" t="str">
            <v>00.15-00.30</v>
          </cell>
          <cell r="C6">
            <v>50.04</v>
          </cell>
          <cell r="E6">
            <v>1116.6600000000001</v>
          </cell>
          <cell r="T6">
            <v>1103.29</v>
          </cell>
        </row>
        <row r="7">
          <cell r="B7" t="str">
            <v>00.30-00.45</v>
          </cell>
          <cell r="C7">
            <v>50.04</v>
          </cell>
          <cell r="E7">
            <v>1118.52</v>
          </cell>
          <cell r="T7">
            <v>1178.71</v>
          </cell>
        </row>
        <row r="8">
          <cell r="B8" t="str">
            <v>00.45-01.00</v>
          </cell>
          <cell r="C8">
            <v>50.04</v>
          </cell>
          <cell r="E8">
            <v>1134.2</v>
          </cell>
          <cell r="T8">
            <v>1180.51</v>
          </cell>
        </row>
        <row r="9">
          <cell r="B9" t="str">
            <v>01.00-01.15</v>
          </cell>
          <cell r="C9">
            <v>50.01</v>
          </cell>
          <cell r="E9">
            <v>1124.05</v>
          </cell>
          <cell r="T9">
            <v>1152.55</v>
          </cell>
        </row>
        <row r="10">
          <cell r="B10" t="str">
            <v>01.15-01.30</v>
          </cell>
          <cell r="C10">
            <v>50.02</v>
          </cell>
          <cell r="E10">
            <v>1105.83</v>
          </cell>
          <cell r="T10">
            <v>1141.05</v>
          </cell>
        </row>
        <row r="11">
          <cell r="B11" t="str">
            <v>01.30-01.45</v>
          </cell>
          <cell r="C11">
            <v>50.01</v>
          </cell>
          <cell r="E11">
            <v>1110.8599999999999</v>
          </cell>
          <cell r="T11">
            <v>1084.75</v>
          </cell>
        </row>
        <row r="12">
          <cell r="B12" t="str">
            <v>01.45-02.00</v>
          </cell>
          <cell r="C12">
            <v>50.01</v>
          </cell>
          <cell r="E12">
            <v>1099.81</v>
          </cell>
          <cell r="T12">
            <v>1068.0999999999999</v>
          </cell>
        </row>
        <row r="13">
          <cell r="B13" t="str">
            <v>02.00-02.15</v>
          </cell>
          <cell r="C13">
            <v>50.02</v>
          </cell>
          <cell r="E13">
            <v>1097.9000000000001</v>
          </cell>
          <cell r="T13">
            <v>1126.8200000000002</v>
          </cell>
        </row>
        <row r="14">
          <cell r="B14" t="str">
            <v>02.15-02.30</v>
          </cell>
          <cell r="C14">
            <v>50.03</v>
          </cell>
          <cell r="E14">
            <v>1097.8499999999999</v>
          </cell>
          <cell r="T14">
            <v>1130.04</v>
          </cell>
        </row>
        <row r="15">
          <cell r="B15" t="str">
            <v>02.30-02.45</v>
          </cell>
          <cell r="C15">
            <v>50.03</v>
          </cell>
          <cell r="E15">
            <v>1110.44</v>
          </cell>
          <cell r="T15">
            <v>1087.45</v>
          </cell>
        </row>
        <row r="16">
          <cell r="B16" t="str">
            <v>02.45-03:00</v>
          </cell>
          <cell r="C16">
            <v>50.04</v>
          </cell>
          <cell r="E16">
            <v>1107.6099999999999</v>
          </cell>
          <cell r="T16">
            <v>1077.55</v>
          </cell>
        </row>
        <row r="17">
          <cell r="B17" t="str">
            <v>03.00-03.15</v>
          </cell>
          <cell r="C17">
            <v>50.03</v>
          </cell>
          <cell r="E17">
            <v>1103.29</v>
          </cell>
          <cell r="T17">
            <v>1076.73</v>
          </cell>
        </row>
        <row r="18">
          <cell r="B18" t="str">
            <v>03.15-03.30</v>
          </cell>
          <cell r="C18">
            <v>50.03</v>
          </cell>
          <cell r="E18">
            <v>1101.31</v>
          </cell>
          <cell r="T18">
            <v>1076.3799999999999</v>
          </cell>
        </row>
        <row r="19">
          <cell r="B19" t="str">
            <v>03.30-03.45</v>
          </cell>
          <cell r="C19">
            <v>50.02</v>
          </cell>
          <cell r="E19">
            <v>1107.26</v>
          </cell>
          <cell r="T19">
            <v>1074.33</v>
          </cell>
        </row>
        <row r="20">
          <cell r="B20" t="str">
            <v>03.45-04.00</v>
          </cell>
          <cell r="C20">
            <v>50.04</v>
          </cell>
          <cell r="E20">
            <v>1112.52</v>
          </cell>
          <cell r="T20">
            <v>1083.76</v>
          </cell>
        </row>
        <row r="21">
          <cell r="B21" t="str">
            <v>04.00-04.15</v>
          </cell>
          <cell r="C21">
            <v>50.03</v>
          </cell>
          <cell r="E21">
            <v>1106.43</v>
          </cell>
          <cell r="T21">
            <v>1084.95</v>
          </cell>
        </row>
        <row r="22">
          <cell r="B22" t="str">
            <v>04.15-04.30</v>
          </cell>
          <cell r="C22">
            <v>49.98</v>
          </cell>
          <cell r="E22">
            <v>1104.08</v>
          </cell>
          <cell r="T22">
            <v>1076.74</v>
          </cell>
        </row>
        <row r="23">
          <cell r="B23" t="str">
            <v>04.30-04.45</v>
          </cell>
          <cell r="C23">
            <v>50</v>
          </cell>
          <cell r="E23">
            <v>1097.6600000000001</v>
          </cell>
          <cell r="T23">
            <v>1115.3500000000001</v>
          </cell>
        </row>
        <row r="24">
          <cell r="B24" t="str">
            <v>04.45-05.00</v>
          </cell>
          <cell r="C24">
            <v>49.92</v>
          </cell>
          <cell r="E24">
            <v>1107.19</v>
          </cell>
          <cell r="T24">
            <v>1116.3700000000001</v>
          </cell>
        </row>
        <row r="25">
          <cell r="B25" t="str">
            <v>05.00-05.15</v>
          </cell>
          <cell r="C25">
            <v>49.95</v>
          </cell>
          <cell r="E25">
            <v>1146.69</v>
          </cell>
          <cell r="T25">
            <v>1137.68</v>
          </cell>
        </row>
        <row r="26">
          <cell r="B26" t="str">
            <v>05.15-05.30</v>
          </cell>
          <cell r="C26">
            <v>49.94</v>
          </cell>
          <cell r="E26">
            <v>1155.45</v>
          </cell>
          <cell r="T26">
            <v>1181.92</v>
          </cell>
        </row>
        <row r="27">
          <cell r="B27" t="str">
            <v>05.30-05.45</v>
          </cell>
          <cell r="C27">
            <v>49.93</v>
          </cell>
          <cell r="E27">
            <v>1191.07</v>
          </cell>
          <cell r="T27">
            <v>1201.98</v>
          </cell>
        </row>
        <row r="28">
          <cell r="B28" t="str">
            <v>05.45-06.00</v>
          </cell>
          <cell r="C28">
            <v>49.85</v>
          </cell>
          <cell r="E28">
            <v>1202.81</v>
          </cell>
          <cell r="T28">
            <v>1209.47</v>
          </cell>
        </row>
        <row r="29">
          <cell r="B29" t="str">
            <v>06.00-06.15</v>
          </cell>
          <cell r="C29">
            <v>49.97</v>
          </cell>
          <cell r="E29">
            <v>1228.03</v>
          </cell>
          <cell r="T29">
            <v>1364.04</v>
          </cell>
        </row>
        <row r="30">
          <cell r="B30" t="str">
            <v>06.15-06.30</v>
          </cell>
          <cell r="C30">
            <v>49.92</v>
          </cell>
          <cell r="E30">
            <v>1265.75</v>
          </cell>
          <cell r="T30">
            <v>1367.35</v>
          </cell>
        </row>
        <row r="31">
          <cell r="B31" t="str">
            <v>06.30-06.45</v>
          </cell>
          <cell r="C31">
            <v>49.96</v>
          </cell>
          <cell r="E31">
            <v>1288.1400000000001</v>
          </cell>
          <cell r="T31">
            <v>1357.15</v>
          </cell>
        </row>
        <row r="32">
          <cell r="B32" t="str">
            <v>06.45-07.00</v>
          </cell>
          <cell r="C32">
            <v>50.02</v>
          </cell>
          <cell r="E32">
            <v>1323.19</v>
          </cell>
          <cell r="T32">
            <v>1327.3500000000001</v>
          </cell>
        </row>
        <row r="33">
          <cell r="B33" t="str">
            <v>07.00-07.15</v>
          </cell>
          <cell r="C33">
            <v>50.01</v>
          </cell>
          <cell r="E33">
            <v>1343.98</v>
          </cell>
          <cell r="T33">
            <v>1325.17</v>
          </cell>
        </row>
        <row r="34">
          <cell r="B34" t="str">
            <v>07.15-07.30</v>
          </cell>
          <cell r="C34">
            <v>50.03</v>
          </cell>
          <cell r="E34">
            <v>1375.68</v>
          </cell>
          <cell r="T34">
            <v>1329.94</v>
          </cell>
        </row>
        <row r="35">
          <cell r="B35" t="str">
            <v>07.30-07.45</v>
          </cell>
          <cell r="C35">
            <v>49.98</v>
          </cell>
          <cell r="E35">
            <v>1401.03</v>
          </cell>
          <cell r="T35">
            <v>1329.08</v>
          </cell>
        </row>
        <row r="36">
          <cell r="B36" t="str">
            <v>07.45-08.00</v>
          </cell>
          <cell r="C36">
            <v>50.03</v>
          </cell>
          <cell r="E36">
            <v>1414.02</v>
          </cell>
          <cell r="T36">
            <v>1361.96</v>
          </cell>
        </row>
        <row r="37">
          <cell r="B37" t="str">
            <v>08.00-08.15</v>
          </cell>
          <cell r="C37">
            <v>49.97</v>
          </cell>
          <cell r="E37">
            <v>1432.05</v>
          </cell>
          <cell r="T37">
            <v>1366.01</v>
          </cell>
        </row>
        <row r="38">
          <cell r="B38" t="str">
            <v>08.15-08.30</v>
          </cell>
          <cell r="C38">
            <v>49.88</v>
          </cell>
          <cell r="E38">
            <v>1430.03</v>
          </cell>
          <cell r="T38">
            <v>1387.98</v>
          </cell>
        </row>
        <row r="39">
          <cell r="B39" t="str">
            <v>08.30-08.45</v>
          </cell>
          <cell r="C39">
            <v>49.99</v>
          </cell>
          <cell r="E39">
            <v>1444.77</v>
          </cell>
          <cell r="T39">
            <v>1379.8899999999999</v>
          </cell>
        </row>
        <row r="40">
          <cell r="B40" t="str">
            <v>08.45-09.00</v>
          </cell>
          <cell r="C40">
            <v>50.03</v>
          </cell>
          <cell r="E40">
            <v>1451.27</v>
          </cell>
          <cell r="T40">
            <v>1399.21</v>
          </cell>
        </row>
        <row r="41">
          <cell r="B41" t="str">
            <v>09.00-09.15</v>
          </cell>
          <cell r="C41">
            <v>50</v>
          </cell>
          <cell r="E41">
            <v>1464.44</v>
          </cell>
          <cell r="T41">
            <v>1431.76</v>
          </cell>
        </row>
        <row r="42">
          <cell r="B42" t="str">
            <v>09.15-09.30</v>
          </cell>
          <cell r="C42">
            <v>50.04</v>
          </cell>
          <cell r="E42">
            <v>1458.53</v>
          </cell>
          <cell r="T42">
            <v>1426.82</v>
          </cell>
        </row>
        <row r="43">
          <cell r="B43" t="str">
            <v>09.30-09.45</v>
          </cell>
          <cell r="C43">
            <v>50.07</v>
          </cell>
          <cell r="E43">
            <v>1477.6</v>
          </cell>
          <cell r="T43">
            <v>1538.08</v>
          </cell>
        </row>
        <row r="44">
          <cell r="B44" t="str">
            <v>09.45-10.00</v>
          </cell>
          <cell r="C44">
            <v>50.12</v>
          </cell>
          <cell r="E44">
            <v>1489.5</v>
          </cell>
          <cell r="T44">
            <v>1481.32</v>
          </cell>
        </row>
        <row r="45">
          <cell r="B45" t="str">
            <v>10.00-10.15</v>
          </cell>
          <cell r="C45">
            <v>50.1</v>
          </cell>
          <cell r="E45">
            <v>1481.96</v>
          </cell>
          <cell r="T45">
            <v>1417.54</v>
          </cell>
        </row>
        <row r="46">
          <cell r="B46" t="str">
            <v>10.15-10.30</v>
          </cell>
          <cell r="C46">
            <v>50.09</v>
          </cell>
          <cell r="E46">
            <v>1461.14</v>
          </cell>
          <cell r="T46">
            <v>1407.76</v>
          </cell>
        </row>
        <row r="47">
          <cell r="B47" t="str">
            <v>10.30-10.45</v>
          </cell>
          <cell r="C47">
            <v>50.08</v>
          </cell>
          <cell r="E47">
            <v>1459.47</v>
          </cell>
          <cell r="T47">
            <v>1455.94</v>
          </cell>
        </row>
        <row r="48">
          <cell r="B48" t="str">
            <v>10.45-11.00</v>
          </cell>
          <cell r="C48">
            <v>50.05</v>
          </cell>
          <cell r="E48">
            <v>1470.57</v>
          </cell>
          <cell r="T48">
            <v>1464.1599999999999</v>
          </cell>
        </row>
        <row r="49">
          <cell r="B49" t="str">
            <v>11.00-11.15</v>
          </cell>
          <cell r="C49">
            <v>50.06</v>
          </cell>
          <cell r="E49">
            <v>1465.28</v>
          </cell>
          <cell r="T49">
            <v>1493.2</v>
          </cell>
        </row>
        <row r="50">
          <cell r="B50" t="str">
            <v>11.15-11.30</v>
          </cell>
          <cell r="C50">
            <v>50.03</v>
          </cell>
          <cell r="E50">
            <v>1466.37</v>
          </cell>
          <cell r="T50">
            <v>1536.27</v>
          </cell>
        </row>
        <row r="51">
          <cell r="B51" t="str">
            <v>11.30-11.45</v>
          </cell>
          <cell r="C51">
            <v>50.04</v>
          </cell>
          <cell r="E51">
            <v>1466.68</v>
          </cell>
          <cell r="T51">
            <v>1475.48</v>
          </cell>
        </row>
        <row r="52">
          <cell r="B52" t="str">
            <v>11.45-12.00</v>
          </cell>
          <cell r="C52">
            <v>50.01</v>
          </cell>
          <cell r="E52">
            <v>1480.99</v>
          </cell>
          <cell r="T52">
            <v>1459.83</v>
          </cell>
        </row>
        <row r="53">
          <cell r="B53" t="str">
            <v>12.00-12.15</v>
          </cell>
          <cell r="C53">
            <v>50.01</v>
          </cell>
          <cell r="E53">
            <v>1453.33</v>
          </cell>
          <cell r="T53">
            <v>1451.05</v>
          </cell>
        </row>
        <row r="54">
          <cell r="B54" t="str">
            <v>12.15-12.30</v>
          </cell>
          <cell r="C54">
            <v>49.96</v>
          </cell>
          <cell r="E54">
            <v>1457.97</v>
          </cell>
          <cell r="T54">
            <v>1439.47</v>
          </cell>
        </row>
        <row r="55">
          <cell r="B55" t="str">
            <v>12:30-12:45</v>
          </cell>
          <cell r="C55">
            <v>50.02</v>
          </cell>
          <cell r="E55">
            <v>1445.95</v>
          </cell>
          <cell r="T55">
            <v>1440.72</v>
          </cell>
        </row>
        <row r="56">
          <cell r="B56" t="str">
            <v>12.45-13.00</v>
          </cell>
          <cell r="C56">
            <v>49.99</v>
          </cell>
          <cell r="E56">
            <v>1413.51</v>
          </cell>
          <cell r="T56">
            <v>1426.16</v>
          </cell>
        </row>
        <row r="57">
          <cell r="B57" t="str">
            <v>13.00-13.15</v>
          </cell>
          <cell r="C57">
            <v>50</v>
          </cell>
          <cell r="E57">
            <v>1386.62</v>
          </cell>
          <cell r="T57">
            <v>1399.6899999999998</v>
          </cell>
        </row>
        <row r="58">
          <cell r="B58" t="str">
            <v>13.15-13.30</v>
          </cell>
          <cell r="C58">
            <v>49.99</v>
          </cell>
          <cell r="E58">
            <v>1388.94</v>
          </cell>
          <cell r="T58">
            <v>1414.8</v>
          </cell>
        </row>
        <row r="59">
          <cell r="B59" t="str">
            <v>13.30-13:45</v>
          </cell>
          <cell r="C59">
            <v>49.98</v>
          </cell>
          <cell r="E59">
            <v>1400.24</v>
          </cell>
          <cell r="T59">
            <v>1364.93</v>
          </cell>
        </row>
        <row r="60">
          <cell r="B60" t="str">
            <v>13.45-14.00</v>
          </cell>
          <cell r="C60">
            <v>49.99</v>
          </cell>
          <cell r="E60">
            <v>1412.77</v>
          </cell>
          <cell r="T60">
            <v>1393.07</v>
          </cell>
        </row>
        <row r="61">
          <cell r="B61" t="str">
            <v>14.00-14.15</v>
          </cell>
          <cell r="C61">
            <v>50.02</v>
          </cell>
          <cell r="E61">
            <v>1372.47</v>
          </cell>
          <cell r="T61">
            <v>1280.07</v>
          </cell>
        </row>
        <row r="62">
          <cell r="B62" t="str">
            <v>14.15-14.30</v>
          </cell>
          <cell r="C62">
            <v>50.04</v>
          </cell>
          <cell r="E62">
            <v>1412.8</v>
          </cell>
          <cell r="T62">
            <v>1335.98</v>
          </cell>
        </row>
        <row r="63">
          <cell r="B63" t="str">
            <v>14.30-14.45</v>
          </cell>
          <cell r="C63">
            <v>50.05</v>
          </cell>
          <cell r="E63">
            <v>1431.28</v>
          </cell>
          <cell r="T63">
            <v>1358.09</v>
          </cell>
        </row>
        <row r="64">
          <cell r="B64" t="str">
            <v>14.45-15.00</v>
          </cell>
          <cell r="C64">
            <v>50.04</v>
          </cell>
          <cell r="E64">
            <v>1465.29</v>
          </cell>
          <cell r="T64">
            <v>1333.06</v>
          </cell>
        </row>
        <row r="65">
          <cell r="B65" t="str">
            <v>15.00-15.15</v>
          </cell>
          <cell r="C65">
            <v>50</v>
          </cell>
          <cell r="E65">
            <v>1445.3</v>
          </cell>
          <cell r="T65">
            <v>1417.9299999999998</v>
          </cell>
        </row>
        <row r="66">
          <cell r="B66" t="str">
            <v>15.15-15.30</v>
          </cell>
          <cell r="C66">
            <v>49.99</v>
          </cell>
          <cell r="E66">
            <v>1434.52</v>
          </cell>
          <cell r="T66">
            <v>1430.02</v>
          </cell>
        </row>
        <row r="67">
          <cell r="B67" t="str">
            <v>15.30-15.45</v>
          </cell>
          <cell r="C67">
            <v>50.03</v>
          </cell>
          <cell r="E67">
            <v>1424.07</v>
          </cell>
          <cell r="T67">
            <v>1538.47</v>
          </cell>
        </row>
        <row r="68">
          <cell r="B68" t="str">
            <v>15.45-16.00</v>
          </cell>
          <cell r="C68">
            <v>50.01</v>
          </cell>
          <cell r="E68">
            <v>1425.19</v>
          </cell>
          <cell r="T68">
            <v>1487.01</v>
          </cell>
        </row>
        <row r="69">
          <cell r="B69" t="str">
            <v>16.00-16.15</v>
          </cell>
          <cell r="C69">
            <v>50.04</v>
          </cell>
          <cell r="E69">
            <v>1426.05</v>
          </cell>
          <cell r="T69">
            <v>1480</v>
          </cell>
        </row>
        <row r="70">
          <cell r="B70" t="str">
            <v>16.15-16.30</v>
          </cell>
          <cell r="C70">
            <v>50.01</v>
          </cell>
          <cell r="E70">
            <v>1435.16</v>
          </cell>
          <cell r="T70">
            <v>1433.66</v>
          </cell>
        </row>
        <row r="71">
          <cell r="B71" t="str">
            <v>16.30-16.45</v>
          </cell>
          <cell r="C71">
            <v>50</v>
          </cell>
          <cell r="E71">
            <v>1414.52</v>
          </cell>
          <cell r="T71">
            <v>1428.93</v>
          </cell>
        </row>
        <row r="72">
          <cell r="B72" t="str">
            <v>16.45-17.00</v>
          </cell>
          <cell r="C72">
            <v>49.99</v>
          </cell>
          <cell r="E72">
            <v>1404.28</v>
          </cell>
          <cell r="T72">
            <v>1462.41</v>
          </cell>
        </row>
        <row r="73">
          <cell r="B73" t="str">
            <v>17.00-17.15</v>
          </cell>
          <cell r="C73">
            <v>50.04</v>
          </cell>
          <cell r="E73">
            <v>1395.65</v>
          </cell>
          <cell r="T73">
            <v>1410.7900000000002</v>
          </cell>
        </row>
        <row r="74">
          <cell r="B74" t="str">
            <v>17.15-17.30</v>
          </cell>
          <cell r="C74">
            <v>50.04</v>
          </cell>
          <cell r="E74">
            <v>1383.77</v>
          </cell>
          <cell r="T74">
            <v>1390.6299999999999</v>
          </cell>
        </row>
        <row r="75">
          <cell r="B75" t="str">
            <v>17.30-17.45</v>
          </cell>
          <cell r="C75">
            <v>49.99</v>
          </cell>
          <cell r="E75">
            <v>1337.28</v>
          </cell>
          <cell r="T75">
            <v>1351.12</v>
          </cell>
        </row>
        <row r="76">
          <cell r="B76" t="str">
            <v>17.45-18.00</v>
          </cell>
          <cell r="C76">
            <v>50.03</v>
          </cell>
          <cell r="E76">
            <v>1334.72</v>
          </cell>
          <cell r="T76">
            <v>1340.07</v>
          </cell>
        </row>
        <row r="77">
          <cell r="B77" t="str">
            <v>18.00-18.15</v>
          </cell>
          <cell r="C77">
            <v>50.08</v>
          </cell>
          <cell r="E77">
            <v>1300.8499999999999</v>
          </cell>
          <cell r="T77">
            <v>1316.6399999999999</v>
          </cell>
        </row>
        <row r="78">
          <cell r="B78" t="str">
            <v>18.15-18.30</v>
          </cell>
          <cell r="C78">
            <v>50.02</v>
          </cell>
          <cell r="E78">
            <v>1283.43</v>
          </cell>
          <cell r="T78">
            <v>1310.71</v>
          </cell>
        </row>
        <row r="79">
          <cell r="B79" t="str">
            <v>18.30-18.45</v>
          </cell>
          <cell r="C79">
            <v>50.01</v>
          </cell>
          <cell r="E79">
            <v>1284.8599999999999</v>
          </cell>
          <cell r="T79">
            <v>1290.52</v>
          </cell>
        </row>
        <row r="80">
          <cell r="B80" t="str">
            <v>18.45-19.00</v>
          </cell>
          <cell r="C80">
            <v>50</v>
          </cell>
          <cell r="E80">
            <v>1282.83</v>
          </cell>
          <cell r="T80">
            <v>1290.75</v>
          </cell>
        </row>
        <row r="81">
          <cell r="B81" t="str">
            <v>19.00-19.15</v>
          </cell>
          <cell r="C81">
            <v>49.97</v>
          </cell>
          <cell r="E81">
            <v>1229.3499999999999</v>
          </cell>
          <cell r="T81">
            <v>1259.7199999999998</v>
          </cell>
        </row>
        <row r="82">
          <cell r="B82" t="str">
            <v>19.15-19.30</v>
          </cell>
          <cell r="C82">
            <v>49.95</v>
          </cell>
          <cell r="E82">
            <v>1213.79</v>
          </cell>
          <cell r="T82">
            <v>1250.05</v>
          </cell>
        </row>
        <row r="83">
          <cell r="B83" t="str">
            <v>19.30-19.45</v>
          </cell>
          <cell r="C83">
            <v>49.92</v>
          </cell>
          <cell r="E83">
            <v>1238.68</v>
          </cell>
          <cell r="T83">
            <v>1265.81</v>
          </cell>
        </row>
        <row r="84">
          <cell r="B84" t="str">
            <v>19.45-20.00</v>
          </cell>
          <cell r="C84">
            <v>49.99</v>
          </cell>
          <cell r="E84">
            <v>1283.97</v>
          </cell>
          <cell r="T84">
            <v>1267.5900000000001</v>
          </cell>
        </row>
        <row r="85">
          <cell r="B85" t="str">
            <v>20.00-20.15</v>
          </cell>
          <cell r="C85">
            <v>49.98</v>
          </cell>
          <cell r="E85">
            <v>1316.62</v>
          </cell>
          <cell r="T85">
            <v>1354.76</v>
          </cell>
        </row>
        <row r="86">
          <cell r="B86" t="str">
            <v>20.15-20.30</v>
          </cell>
          <cell r="C86">
            <v>50</v>
          </cell>
          <cell r="E86">
            <v>1364.16</v>
          </cell>
          <cell r="T86">
            <v>1354.5500000000002</v>
          </cell>
        </row>
        <row r="87">
          <cell r="B87" t="str">
            <v>20.30-20.45</v>
          </cell>
          <cell r="C87">
            <v>50.03</v>
          </cell>
          <cell r="E87">
            <v>1374.58</v>
          </cell>
          <cell r="T87">
            <v>1306.5</v>
          </cell>
        </row>
        <row r="88">
          <cell r="B88" t="str">
            <v>20.45-21.00</v>
          </cell>
          <cell r="C88">
            <v>50.04</v>
          </cell>
          <cell r="E88">
            <v>1375.48</v>
          </cell>
          <cell r="T88">
            <v>1311.65</v>
          </cell>
        </row>
        <row r="89">
          <cell r="B89" t="str">
            <v>21.00-21.15</v>
          </cell>
          <cell r="C89">
            <v>50.04</v>
          </cell>
          <cell r="E89">
            <v>1361.39</v>
          </cell>
          <cell r="T89">
            <v>1284.0600000000002</v>
          </cell>
        </row>
        <row r="90">
          <cell r="B90" t="str">
            <v>21.15-21.30</v>
          </cell>
          <cell r="C90">
            <v>50.02</v>
          </cell>
          <cell r="E90">
            <v>1358.3</v>
          </cell>
          <cell r="T90">
            <v>1230.8</v>
          </cell>
        </row>
        <row r="91">
          <cell r="B91" t="str">
            <v>21.30-21.45</v>
          </cell>
          <cell r="C91">
            <v>50.04</v>
          </cell>
          <cell r="E91">
            <v>1365.62</v>
          </cell>
          <cell r="T91">
            <v>1269.1399999999999</v>
          </cell>
        </row>
        <row r="92">
          <cell r="B92" t="str">
            <v>21.45-22.00</v>
          </cell>
          <cell r="C92">
            <v>50.04</v>
          </cell>
          <cell r="E92">
            <v>1351.5</v>
          </cell>
          <cell r="T92">
            <v>1279.44</v>
          </cell>
        </row>
        <row r="93">
          <cell r="B93" t="str">
            <v>22.00-22.15</v>
          </cell>
          <cell r="C93">
            <v>50.01</v>
          </cell>
          <cell r="E93">
            <v>1319.74</v>
          </cell>
          <cell r="T93">
            <v>1168.45</v>
          </cell>
        </row>
        <row r="94">
          <cell r="B94" t="str">
            <v>22.15-22.30</v>
          </cell>
          <cell r="C94">
            <v>50.02</v>
          </cell>
          <cell r="E94">
            <v>1312.54</v>
          </cell>
          <cell r="T94">
            <v>1178.21</v>
          </cell>
        </row>
        <row r="95">
          <cell r="B95" t="str">
            <v>22.30-22.45</v>
          </cell>
          <cell r="C95">
            <v>50.02</v>
          </cell>
          <cell r="E95">
            <v>1316.3</v>
          </cell>
          <cell r="T95">
            <v>1182.69</v>
          </cell>
        </row>
        <row r="96">
          <cell r="B96" t="str">
            <v>22.45-23.00</v>
          </cell>
          <cell r="C96">
            <v>50.06</v>
          </cell>
          <cell r="E96">
            <v>1304.24</v>
          </cell>
          <cell r="T96">
            <v>1179.06</v>
          </cell>
        </row>
        <row r="97">
          <cell r="B97" t="str">
            <v>23.00-23.15</v>
          </cell>
          <cell r="C97">
            <v>49.95</v>
          </cell>
          <cell r="E97">
            <v>1280.52</v>
          </cell>
          <cell r="T97">
            <v>1191.79</v>
          </cell>
        </row>
        <row r="98">
          <cell r="B98" t="str">
            <v>23.15-23.30</v>
          </cell>
          <cell r="C98">
            <v>49.98</v>
          </cell>
          <cell r="E98">
            <v>1279.92</v>
          </cell>
          <cell r="T98">
            <v>1193.19</v>
          </cell>
        </row>
        <row r="99">
          <cell r="B99" t="str">
            <v>23.30-23.45</v>
          </cell>
          <cell r="C99">
            <v>50.03</v>
          </cell>
          <cell r="E99">
            <v>1248.7</v>
          </cell>
          <cell r="T99">
            <v>1268.53</v>
          </cell>
        </row>
        <row r="100">
          <cell r="B100" t="str">
            <v>23.45-24.00</v>
          </cell>
          <cell r="C100">
            <v>50.03</v>
          </cell>
          <cell r="E100">
            <v>1265.1600000000001</v>
          </cell>
          <cell r="T100">
            <v>1301.98</v>
          </cell>
        </row>
        <row r="101">
          <cell r="C101">
            <v>50.010624999999997</v>
          </cell>
          <cell r="E101">
            <v>315.39300000000003</v>
          </cell>
          <cell r="AJ101">
            <v>2.7880846164057318</v>
          </cell>
          <cell r="BA101" t="str">
            <v>09.45-10.00</v>
          </cell>
        </row>
        <row r="102">
          <cell r="BA102" t="str">
            <v>05.45-06.00</v>
          </cell>
          <cell r="BC102">
            <v>49.85</v>
          </cell>
          <cell r="BD102">
            <v>0</v>
          </cell>
          <cell r="BF102">
            <v>6.6599999999999966</v>
          </cell>
          <cell r="BG102">
            <v>50.12</v>
          </cell>
          <cell r="BH102">
            <v>8.1800000000000068</v>
          </cell>
          <cell r="BJ102">
            <v>0</v>
          </cell>
        </row>
        <row r="104">
          <cell r="B104">
            <v>1489.5</v>
          </cell>
        </row>
        <row r="105">
          <cell r="A105" t="str">
            <v xml:space="preserve">Max Demand observed (MW) (at 10.00 Hrs.) </v>
          </cell>
        </row>
        <row r="106">
          <cell r="B106">
            <v>1097.6600000000001</v>
          </cell>
          <cell r="Q106">
            <v>2.2720397142275441</v>
          </cell>
          <cell r="R106">
            <v>1.8068983122184687</v>
          </cell>
        </row>
        <row r="107">
          <cell r="A107" t="str">
            <v xml:space="preserve">Min Demand at observed (MW) (at 04.45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403.33333333333331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936.25</v>
          </cell>
          <cell r="AC87">
            <v>908.34974999999997</v>
          </cell>
        </row>
        <row r="88">
          <cell r="B88" t="str">
            <v>Import through RTM IEX</v>
          </cell>
          <cell r="AB88">
            <v>316.42250000000001</v>
          </cell>
          <cell r="AC88">
            <v>306.9931095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116.66999999999999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0</v>
          </cell>
          <cell r="AC101">
            <v>0</v>
          </cell>
        </row>
        <row r="102">
          <cell r="AB102">
            <v>382.5</v>
          </cell>
          <cell r="AC102">
            <v>382.5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BRPL THROUGH M/s MPL (AP-88024)</v>
          </cell>
          <cell r="AB105">
            <v>4320</v>
          </cell>
          <cell r="AC105">
            <v>4320</v>
          </cell>
        </row>
        <row r="108">
          <cell r="B108">
            <v>0</v>
          </cell>
          <cell r="AB108">
            <v>0</v>
          </cell>
          <cell r="AC108">
            <v>0</v>
          </cell>
        </row>
        <row r="110">
          <cell r="B110" t="str">
            <v>IPCL  through KElPL WB (As &amp; When Banking)</v>
          </cell>
          <cell r="AB110">
            <v>0</v>
          </cell>
        </row>
        <row r="111">
          <cell r="AB111">
            <v>0</v>
          </cell>
        </row>
        <row r="115">
          <cell r="B115" t="str">
            <v>PSPCL (RE Through M/s PTC)</v>
          </cell>
          <cell r="AB115">
            <v>1680</v>
          </cell>
          <cell r="AC115">
            <v>1680</v>
          </cell>
        </row>
        <row r="116">
          <cell r="B116" t="str">
            <v xml:space="preserve">GOA  (Through APPCL) </v>
          </cell>
          <cell r="AB116">
            <v>620.64000000000021</v>
          </cell>
          <cell r="AC116">
            <v>620.64000000000021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TPDDL DELHI (RE Through M/s TPTCL) Night Power</v>
          </cell>
          <cell r="AB118">
            <v>7944</v>
          </cell>
          <cell r="AC118">
            <v>7944</v>
          </cell>
        </row>
        <row r="119">
          <cell r="B119" t="str">
            <v>ODHISA &amp; DIAPL (GMRETL)</v>
          </cell>
          <cell r="AB119">
            <v>1350</v>
          </cell>
          <cell r="AC119">
            <v>1350</v>
          </cell>
        </row>
        <row r="120">
          <cell r="B120" t="str">
            <v>PSPCL (RE Through M/s PTC) Night Power</v>
          </cell>
          <cell r="AB120">
            <v>1600</v>
          </cell>
          <cell r="AC120">
            <v>1600</v>
          </cell>
        </row>
        <row r="121">
          <cell r="B121">
            <v>0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157.6429499999999</v>
          </cell>
          <cell r="CI101">
            <v>0</v>
          </cell>
          <cell r="CP101">
            <v>124.81124999999994</v>
          </cell>
        </row>
        <row r="107">
          <cell r="AN107">
            <v>287.90101230000005</v>
          </cell>
        </row>
        <row r="109">
          <cell r="AN109">
            <v>17.920649999999981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0.35087500000000005</v>
          </cell>
          <cell r="BD105">
            <v>349.44802798250004</v>
          </cell>
        </row>
      </sheetData>
      <sheetData sheetId="32">
        <row r="100">
          <cell r="DI100">
            <v>94.095406085500059</v>
          </cell>
          <cell r="DK100">
            <v>8.8460777444145666</v>
          </cell>
        </row>
      </sheetData>
      <sheetData sheetId="33">
        <row r="105">
          <cell r="BD105">
            <v>13.730990499999997</v>
          </cell>
          <cell r="BE105">
            <v>0</v>
          </cell>
          <cell r="BF105">
            <v>0.80879049749999998</v>
          </cell>
        </row>
      </sheetData>
      <sheetData sheetId="34"/>
      <sheetData sheetId="35"/>
      <sheetData sheetId="37"/>
      <sheetData sheetId="38">
        <row r="12">
          <cell r="T12">
            <v>4.3719999999999999</v>
          </cell>
          <cell r="V12">
            <v>0.22847999999999757</v>
          </cell>
        </row>
        <row r="17">
          <cell r="T17">
            <v>0</v>
          </cell>
          <cell r="V17">
            <v>0.10519999999999996</v>
          </cell>
        </row>
        <row r="22">
          <cell r="T22">
            <v>2.7300000000000001E-2</v>
          </cell>
          <cell r="V22">
            <v>-0.89060799999999984</v>
          </cell>
        </row>
        <row r="28">
          <cell r="T28">
            <v>1.0287379999999999</v>
          </cell>
          <cell r="V28">
            <v>-1.1344740799999995</v>
          </cell>
        </row>
        <row r="34">
          <cell r="T34">
            <v>0.89169600000000004</v>
          </cell>
          <cell r="V34">
            <v>-0.34296368000000044</v>
          </cell>
        </row>
        <row r="40">
          <cell r="T40">
            <v>0.58038199999999995</v>
          </cell>
          <cell r="V40">
            <v>9.9148800000001813E-3</v>
          </cell>
        </row>
        <row r="46">
          <cell r="T46">
            <v>0.34056099999999995</v>
          </cell>
          <cell r="V46">
            <v>7.6573280000000077E-2</v>
          </cell>
        </row>
        <row r="52">
          <cell r="T52">
            <v>1.7238</v>
          </cell>
          <cell r="V52">
            <v>-2.56686032</v>
          </cell>
        </row>
        <row r="58">
          <cell r="T58">
            <v>3.3599999999999998E-2</v>
          </cell>
          <cell r="V58">
            <v>-0.29121271999999998</v>
          </cell>
        </row>
        <row r="64">
          <cell r="T64">
            <v>5.5199999999999999E-2</v>
          </cell>
          <cell r="V64">
            <v>-0.56179200000000051</v>
          </cell>
        </row>
        <row r="70">
          <cell r="V70">
            <v>-0.98528799999999972</v>
          </cell>
        </row>
        <row r="76">
          <cell r="V76">
            <v>-0.14911715200000053</v>
          </cell>
        </row>
      </sheetData>
      <sheetData sheetId="39"/>
      <sheetData sheetId="40"/>
      <sheetData sheetId="42">
        <row r="2">
          <cell r="C2">
            <v>44386</v>
          </cell>
        </row>
        <row r="6">
          <cell r="Q6">
            <v>81380.7</v>
          </cell>
        </row>
        <row r="10">
          <cell r="D10">
            <v>23.19</v>
          </cell>
          <cell r="E10">
            <v>23.19</v>
          </cell>
          <cell r="F10">
            <v>28.32</v>
          </cell>
          <cell r="G10">
            <v>29.34</v>
          </cell>
          <cell r="H10">
            <v>125</v>
          </cell>
        </row>
        <row r="11">
          <cell r="D11">
            <v>19.2</v>
          </cell>
          <cell r="E11">
            <v>19.2</v>
          </cell>
          <cell r="F11">
            <v>31.2</v>
          </cell>
          <cell r="G11">
            <v>31.36</v>
          </cell>
          <cell r="H11">
            <v>131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14.65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3.23</v>
          </cell>
          <cell r="G13">
            <v>2.71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1.92</v>
          </cell>
          <cell r="G14">
            <v>5.28</v>
          </cell>
          <cell r="H14">
            <v>22.8</v>
          </cell>
        </row>
        <row r="15">
          <cell r="D15">
            <v>1.71</v>
          </cell>
          <cell r="E15">
            <v>1.71</v>
          </cell>
          <cell r="F15">
            <v>1.72</v>
          </cell>
          <cell r="G15">
            <v>2.21</v>
          </cell>
          <cell r="H15">
            <v>12</v>
          </cell>
        </row>
        <row r="16">
          <cell r="D16">
            <v>0.87</v>
          </cell>
          <cell r="E16">
            <v>0.87</v>
          </cell>
          <cell r="F16">
            <v>1.68</v>
          </cell>
          <cell r="G16">
            <v>1.5</v>
          </cell>
          <cell r="H16">
            <v>8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2.2599999999999998</v>
          </cell>
          <cell r="H17">
            <v>11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2.02</v>
          </cell>
          <cell r="H18">
            <v>9.6999999999999993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2.35</v>
          </cell>
          <cell r="H19">
            <v>10.050000000000001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0.68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0.36</v>
          </cell>
          <cell r="H21">
            <v>2.2000000000000002</v>
          </cell>
        </row>
        <row r="22">
          <cell r="D22">
            <v>1.53</v>
          </cell>
          <cell r="E22">
            <v>1.52</v>
          </cell>
          <cell r="F22">
            <v>1.61</v>
          </cell>
          <cell r="G22">
            <v>1.73</v>
          </cell>
        </row>
        <row r="24">
          <cell r="F24">
            <v>0.72</v>
          </cell>
          <cell r="G24">
            <v>0.84</v>
          </cell>
        </row>
        <row r="25">
          <cell r="F25">
            <v>1.44</v>
          </cell>
          <cell r="G25">
            <v>2.2200000000000002</v>
          </cell>
        </row>
        <row r="28">
          <cell r="F28">
            <v>79.2</v>
          </cell>
          <cell r="G28">
            <v>78.739999999999995</v>
          </cell>
          <cell r="H28">
            <v>330</v>
          </cell>
        </row>
        <row r="29">
          <cell r="F29">
            <v>21.66</v>
          </cell>
          <cell r="G29">
            <v>21.86</v>
          </cell>
          <cell r="H29">
            <v>92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13.77</v>
          </cell>
          <cell r="G30">
            <v>13.26</v>
          </cell>
          <cell r="H30">
            <v>71</v>
          </cell>
        </row>
        <row r="31">
          <cell r="F31">
            <v>10.83</v>
          </cell>
          <cell r="G31">
            <v>10.968489999999999</v>
          </cell>
          <cell r="H31">
            <v>74</v>
          </cell>
        </row>
        <row r="32">
          <cell r="F32">
            <v>49.44</v>
          </cell>
          <cell r="G32">
            <v>55.17</v>
          </cell>
        </row>
        <row r="33">
          <cell r="F33">
            <v>4.87</v>
          </cell>
          <cell r="G33">
            <v>4.87</v>
          </cell>
        </row>
        <row r="34">
          <cell r="F34">
            <v>0.6</v>
          </cell>
          <cell r="G34">
            <v>0.21</v>
          </cell>
        </row>
        <row r="35">
          <cell r="F35">
            <v>8.86</v>
          </cell>
          <cell r="G35">
            <v>7.66</v>
          </cell>
        </row>
        <row r="36">
          <cell r="F36">
            <v>1.8</v>
          </cell>
          <cell r="G36">
            <v>6.24</v>
          </cell>
        </row>
        <row r="37">
          <cell r="F37">
            <v>2</v>
          </cell>
          <cell r="G37">
            <v>3.41</v>
          </cell>
        </row>
        <row r="38">
          <cell r="F38">
            <v>2.0481600000000002</v>
          </cell>
          <cell r="G38">
            <v>2.21</v>
          </cell>
        </row>
        <row r="39">
          <cell r="G39">
            <v>5.52</v>
          </cell>
        </row>
        <row r="40">
          <cell r="G40">
            <v>0.21</v>
          </cell>
        </row>
        <row r="41">
          <cell r="G41">
            <v>26.59</v>
          </cell>
        </row>
        <row r="51">
          <cell r="F51">
            <v>320.51816000000008</v>
          </cell>
        </row>
        <row r="62">
          <cell r="C62">
            <v>22.5456</v>
          </cell>
        </row>
        <row r="77">
          <cell r="I77">
            <v>217.21839</v>
          </cell>
        </row>
      </sheetData>
      <sheetData sheetId="43"/>
      <sheetData sheetId="44"/>
      <sheetData sheetId="45"/>
      <sheetData sheetId="46">
        <row r="105">
          <cell r="BC105">
            <v>0.60367053500000012</v>
          </cell>
        </row>
      </sheetData>
      <sheetData sheetId="47"/>
      <sheetData sheetId="49"/>
      <sheetData sheetId="50">
        <row r="5">
          <cell r="AF5">
            <v>2.66</v>
          </cell>
        </row>
        <row r="7">
          <cell r="AF7">
            <v>3.45</v>
          </cell>
        </row>
        <row r="23">
          <cell r="AF23">
            <v>4.59</v>
          </cell>
        </row>
      </sheetData>
      <sheetData sheetId="51"/>
      <sheetData sheetId="52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6"/>
      <sheetData sheetId="57"/>
      <sheetData sheetId="58">
        <row r="11">
          <cell r="F11">
            <v>66</v>
          </cell>
          <cell r="X11">
            <v>218.74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S158"/>
  <sheetViews>
    <sheetView showGridLines="0" tabSelected="1" view="pageBreakPreview" zoomScale="50" zoomScaleSheetLayoutView="50" workbookViewId="0">
      <selection activeCell="K86" sqref="K86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44386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44387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8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44386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34.25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28.32</v>
      </c>
      <c r="G20" s="73">
        <f>'[1]Form-1_AnticipatedVsActual_BI'!G10</f>
        <v>29.34</v>
      </c>
      <c r="H20" s="74">
        <f>'[1]Form-1_AnticipatedVsActual_BI'!H10</f>
        <v>125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31.2</v>
      </c>
      <c r="G21" s="80">
        <f>'[1]Form-1_AnticipatedVsActual_BI'!G11</f>
        <v>31.36</v>
      </c>
      <c r="H21" s="81">
        <f>'[1]Form-1_AnticipatedVsActual_BI'!H11</f>
        <v>131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14.65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3.23</v>
      </c>
      <c r="G23" s="84">
        <f>'[1]Form-1_AnticipatedVsActual_BI'!G13</f>
        <v>2.71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1.92</v>
      </c>
      <c r="G24" s="84">
        <f>'[1]Form-1_AnticipatedVsActual_BI'!G14</f>
        <v>5.28</v>
      </c>
      <c r="H24" s="88">
        <f>'[1]Form-1_AnticipatedVsActual_BI'!H14</f>
        <v>22.8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1.72</v>
      </c>
      <c r="G25" s="89">
        <f>'[1]Form-1_AnticipatedVsActual_BI'!G15</f>
        <v>2.21</v>
      </c>
      <c r="H25" s="86">
        <f>'[1]Form-1_AnticipatedVsActual_BI'!H15</f>
        <v>12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1.68</v>
      </c>
      <c r="G26" s="84">
        <f>'[1]Form-1_AnticipatedVsActual_BI'!G16</f>
        <v>1.5</v>
      </c>
      <c r="H26" s="88">
        <f>'[1]Form-1_AnticipatedVsActual_BI'!H16</f>
        <v>8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2.2599999999999998</v>
      </c>
      <c r="H27" s="88">
        <f>'[1]Form-1_AnticipatedVsActual_BI'!H17</f>
        <v>11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2.02</v>
      </c>
      <c r="H28" s="88">
        <f>'[1]Form-1_AnticipatedVsActual_BI'!H18</f>
        <v>9.6999999999999993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2.35</v>
      </c>
      <c r="H29" s="88">
        <f>'[1]Form-1_AnticipatedVsActual_BI'!H19</f>
        <v>10.050000000000001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0.68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0.36</v>
      </c>
      <c r="H31" s="88">
        <f>'[1]Form-1_AnticipatedVsActual_BI'!H21</f>
        <v>2.2000000000000002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165.021951728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1.61</v>
      </c>
      <c r="G32" s="84">
        <f>'[1]Form-1_AnticipatedVsActual_BI'!G22</f>
        <v>1.73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92.600000000000009</v>
      </c>
      <c r="G33" s="95">
        <f>SUM(G20:G32)</f>
        <v>96.45</v>
      </c>
      <c r="H33" s="96"/>
      <c r="I33" s="97"/>
      <c r="J33" s="87"/>
      <c r="K33" s="91" t="s">
        <v>44</v>
      </c>
      <c r="L33" s="91"/>
      <c r="N33" s="92">
        <f>G33+G44+G42+I45</f>
        <v>224.76055000000002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69.695999999999998</v>
      </c>
      <c r="G36" s="115">
        <f>I36*0.88</f>
        <v>69.291199999999989</v>
      </c>
      <c r="H36" s="116">
        <f>'[1]Form-1_AnticipatedVsActual_BI'!$H$28</f>
        <v>330</v>
      </c>
      <c r="I36" s="117">
        <f>'[1]Form-1_AnticipatedVsActual_BI'!$G$28</f>
        <v>78.739999999999995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9.5039999999999996</v>
      </c>
      <c r="G37" s="80">
        <f>I36*0.12</f>
        <v>9.4487999999999985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4.3319999999999999</v>
      </c>
      <c r="G38" s="127">
        <f>I38*0.2</f>
        <v>4.3719999999999999</v>
      </c>
      <c r="H38" s="127">
        <f>'[1]Form-1_AnticipatedVsActual_BI'!$H$29</f>
        <v>92</v>
      </c>
      <c r="I38" s="128">
        <f>'[1]Form-1_AnticipatedVsActual_BI'!$G$29</f>
        <v>21.86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64.103632000000019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13.77</v>
      </c>
      <c r="G42" s="89">
        <f>'[1]Form-1_AnticipatedVsActual_BI'!G30*(0.9925)</f>
        <v>13.160550000000001</v>
      </c>
      <c r="H42" s="86">
        <f>'[1]Form-1_AnticipatedVsActual_BI'!H30</f>
        <v>71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10.83</v>
      </c>
      <c r="G43" s="89">
        <f>'[1]Form-1_AnticipatedVsActual_BI'!G31*(0.9925)</f>
        <v>10.886226324999999</v>
      </c>
      <c r="H43" s="86">
        <f>'[1]Form-1_AnticipatedVsActual_BI'!H31</f>
        <v>74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51.599999999999994</v>
      </c>
      <c r="G44" s="137">
        <f>'[1]Form-1_AnticipatedVsActual_BI'!G24+'[1]Form-1_AnticipatedVsActual_BI'!G25+'[1]Form-1_AnticipatedVsActual_BI'!G32</f>
        <v>58.230000000000004</v>
      </c>
      <c r="H44" s="81"/>
      <c r="I44" s="138"/>
      <c r="J44" s="87"/>
    </row>
    <row r="45" spans="1:14" ht="46.8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7.0519517280000006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</f>
        <v>4.6812769999999997</v>
      </c>
      <c r="H45" s="81">
        <v>55</v>
      </c>
      <c r="I45" s="142">
        <f>SUM('[1]Form-1_AnticipatedVsActual_BI'!G33:G49)</f>
        <v>56.92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96.45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78.739999999999995</v>
      </c>
      <c r="E48" s="162"/>
      <c r="F48" s="163" t="s">
        <v>73</v>
      </c>
      <c r="G48" s="164" t="s">
        <v>74</v>
      </c>
      <c r="H48" s="165">
        <f>ABS('[1]Report_Daily Hrly Load Sheet '!AB101/100)</f>
        <v>0</v>
      </c>
      <c r="I48" s="41">
        <f>ABS('[1]Report_Daily Hrly Load Sheet '!AC101/100)</f>
        <v>0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0.81380699999999995</v>
      </c>
      <c r="E49" s="168"/>
      <c r="F49" s="163"/>
      <c r="G49" s="169" t="s">
        <v>76</v>
      </c>
      <c r="H49" s="170">
        <f>ABS('[1]Report_Daily Hrly Load Sheet '!AB102/100)</f>
        <v>3.8250000000000002</v>
      </c>
      <c r="I49" s="171">
        <f>ABS('[1]Report_Daily Hrly Load Sheet '!AC102/100)</f>
        <v>3.8250000000000002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58.230000000000004</v>
      </c>
      <c r="E50" s="168"/>
      <c r="F50" s="172"/>
      <c r="G50" s="173" t="str">
        <f>"IEX DAM Rate Rs. "&amp;'[1]Form-6_ImportExport'!AF23&amp; " &amp; TAM Rate "&amp;'[1]Form-6_ImportExport'!AF24 &amp;"/kwh"</f>
        <v>IEX DAM Rate Rs. 4.59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0.35087500000000005</v>
      </c>
      <c r="E51" s="168"/>
      <c r="F51" s="177"/>
      <c r="G51" s="130" t="s">
        <v>78</v>
      </c>
      <c r="H51" s="130"/>
      <c r="I51" s="178">
        <f>I48+I49</f>
        <v>3.8250000000000002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1.1666999999999998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349.44802798250004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9.0532769999999996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22.5456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616.44741198250006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287.90101230000005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138.06639999999999</v>
      </c>
    </row>
    <row r="58" spans="1:19" ht="73.8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Rs.2.66</v>
      </c>
      <c r="C58" s="183"/>
      <c r="D58" s="88">
        <f>[1]Report_GoHP!$CP$101</f>
        <v>124.81124999999994</v>
      </c>
      <c r="E58" s="184"/>
      <c r="F58" s="153" t="s">
        <v>86</v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157.6429499999999</v>
      </c>
      <c r="E59" s="184"/>
      <c r="F59" s="153" t="s">
        <v>87</v>
      </c>
      <c r="G59" s="154"/>
      <c r="H59" s="78"/>
      <c r="I59" s="41"/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0</v>
      </c>
      <c r="E60" s="184"/>
      <c r="F60" s="153" t="str">
        <f>IF(I60=0,"",'[1]Report_Daily Hrly Load Sheet '!B105)</f>
        <v>BRPL THROUGH M/s MPL (AP-88024)</v>
      </c>
      <c r="G60" s="154"/>
      <c r="H60" s="78">
        <f>'[1]Report_Daily Hrly Load Sheet '!AB105/100</f>
        <v>43.2</v>
      </c>
      <c r="I60" s="41">
        <f>'[1]Report_Daily Hrly Load Sheet '!AC105/100</f>
        <v>43.2</v>
      </c>
      <c r="J60" s="180"/>
    </row>
    <row r="61" spans="1:19" ht="24" customHeight="1">
      <c r="A61" s="152">
        <v>15</v>
      </c>
      <c r="B61" s="153" t="s">
        <v>88</v>
      </c>
      <c r="C61" s="154"/>
      <c r="D61" s="81">
        <f>D57-D58-(D59-D60)</f>
        <v>5.4468123000002038</v>
      </c>
      <c r="E61" s="179"/>
      <c r="F61" s="153" t="str">
        <f>IF(I61=0,"",'[1]Report_Daily Hrly Load Sheet '!B108)</f>
        <v/>
      </c>
      <c r="G61" s="154"/>
      <c r="H61" s="78">
        <f>'[1]Report_Daily Hrly Load Sheet '!AB108/100</f>
        <v>0</v>
      </c>
      <c r="I61" s="41">
        <f>'[1]Report_Daily Hrly Load Sheet '!AC108/100</f>
        <v>0</v>
      </c>
      <c r="J61" s="180"/>
    </row>
    <row r="62" spans="1:19" ht="20.25" customHeight="1">
      <c r="A62" s="152">
        <v>16</v>
      </c>
      <c r="B62" s="166" t="s">
        <v>89</v>
      </c>
      <c r="C62" s="167"/>
      <c r="D62" s="81">
        <f>[1]Report_GoHP!$AN$109</f>
        <v>17.920649999999981</v>
      </c>
      <c r="E62" s="179"/>
      <c r="F62" s="188" t="s">
        <v>90</v>
      </c>
      <c r="G62" s="189"/>
      <c r="H62" s="78"/>
      <c r="I62" s="41"/>
      <c r="J62" s="180"/>
      <c r="L62" s="92"/>
      <c r="N62" s="11" t="s">
        <v>91</v>
      </c>
    </row>
    <row r="63" spans="1:19" ht="36.6" customHeight="1">
      <c r="A63" s="152">
        <v>17</v>
      </c>
      <c r="B63" s="190" t="s">
        <v>92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</f>
        <v>-6.5021477920000024</v>
      </c>
      <c r="E63" s="193"/>
      <c r="F63" s="153" t="str">
        <f>IF(I63=0,"",'[1]Report_Daily Hrly Load Sheet '!B115)</f>
        <v>PSPCL (RE Through M/s PTC)</v>
      </c>
      <c r="G63" s="154"/>
      <c r="H63" s="78">
        <f>'[1]Report_Daily Hrly Load Sheet '!AB115/100</f>
        <v>16.8</v>
      </c>
      <c r="I63" s="41">
        <f>'[1]Report_Daily Hrly Load Sheet '!AC115/100</f>
        <v>16.8</v>
      </c>
      <c r="J63" s="180"/>
      <c r="K63" s="11">
        <v>17</v>
      </c>
      <c r="L63" s="194" t="s">
        <v>93</v>
      </c>
    </row>
    <row r="64" spans="1:19" ht="20.25" customHeight="1">
      <c r="A64" s="152">
        <v>18</v>
      </c>
      <c r="B64" s="195" t="s">
        <v>94</v>
      </c>
      <c r="C64" s="195"/>
      <c r="D64" s="88">
        <f>D56-D58+D63</f>
        <v>485.13401419050007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6.2064000000000021</v>
      </c>
      <c r="I64" s="41">
        <f>'[1]Report_Daily Hrly Load Sheet '!AC116/100</f>
        <v>6.2064000000000021</v>
      </c>
      <c r="J64" s="180"/>
    </row>
    <row r="65" spans="1:19" ht="27.6" customHeight="1">
      <c r="A65" s="152">
        <v>19</v>
      </c>
      <c r="B65" s="196" t="s">
        <v>95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>TPDDL DELHI (RE Through M/s TPTCL) Night Power</v>
      </c>
      <c r="G66" s="154"/>
      <c r="H66" s="78">
        <f>'[1]Report_Daily Hrly Load Sheet '!AB118/100</f>
        <v>79.44</v>
      </c>
      <c r="I66" s="41">
        <f>'[1]Report_Daily Hrly Load Sheet '!AC118/100</f>
        <v>79.44</v>
      </c>
      <c r="J66" s="180"/>
      <c r="K66" s="200">
        <f>I71-155.701</f>
        <v>29.390400000000028</v>
      </c>
    </row>
    <row r="67" spans="1:19" ht="21">
      <c r="A67" s="199"/>
      <c r="B67" s="167" t="str">
        <f>'[1]Report_Daily Hrly Load Sheet '!$B$87&amp;" @ "&amp;'[1]Form-6_ImportExport'!AF7</f>
        <v>HPSEBL Import Through IEX  @ 3.45</v>
      </c>
      <c r="C67" s="78">
        <f>'[1]Report_Daily Hrly Load Sheet '!$AB$87/100</f>
        <v>9.3625000000000007</v>
      </c>
      <c r="D67" s="84">
        <f>'[1]Report_Daily Hrly Load Sheet '!$AC$87/100</f>
        <v>9.0834975</v>
      </c>
      <c r="E67" s="179"/>
      <c r="F67" s="153" t="str">
        <f>IF(I67=0,"",'[1]Report_Daily Hrly Load Sheet '!B119)</f>
        <v>ODHISA &amp; DIAPL (GMRETL)</v>
      </c>
      <c r="G67" s="154"/>
      <c r="H67" s="78">
        <f>'[1]Report_Daily Hrly Load Sheet '!AB119/100</f>
        <v>13.5</v>
      </c>
      <c r="I67" s="41">
        <f>'[1]Report_Daily Hrly Load Sheet '!AC119/100</f>
        <v>13.5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3.1642250000000001</v>
      </c>
      <c r="D68" s="84">
        <f>'[1]Report_Daily Hrly Load Sheet '!AC88/100</f>
        <v>3.0699310949999998</v>
      </c>
      <c r="E68" s="179"/>
      <c r="F68" s="153" t="str">
        <f>IF(I68=0,"",'[1]Report_Daily Hrly Load Sheet '!B120)</f>
        <v>PSPCL (RE Through M/s PTC) Night Power</v>
      </c>
      <c r="G68" s="154"/>
      <c r="H68" s="78">
        <f>'[1]Report_Daily Hrly Load Sheet '!AB120/100</f>
        <v>16</v>
      </c>
      <c r="I68" s="41">
        <f>'[1]Report_Daily Hrly Load Sheet '!AC120/100</f>
        <v>16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96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97</v>
      </c>
      <c r="G71" s="205"/>
      <c r="H71" s="206">
        <f>SUM(H48:H49,H52:H70)</f>
        <v>185.09140000000002</v>
      </c>
      <c r="I71" s="207">
        <f>SUM(I48:I49,I52:I70)</f>
        <v>185.09140000000002</v>
      </c>
      <c r="J71" s="202"/>
      <c r="K71" s="208" t="s">
        <v>98</v>
      </c>
      <c r="L71" s="208" t="s">
        <v>99</v>
      </c>
      <c r="M71" s="208" t="s">
        <v>100</v>
      </c>
      <c r="N71" s="208" t="s">
        <v>101</v>
      </c>
      <c r="O71" s="209" t="s">
        <v>102</v>
      </c>
      <c r="P71" s="209" t="s">
        <v>99</v>
      </c>
      <c r="Q71" s="209" t="s">
        <v>100</v>
      </c>
      <c r="R71" s="209" t="s">
        <v>101</v>
      </c>
      <c r="S71" s="210" t="s">
        <v>103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104</v>
      </c>
      <c r="G72" s="211"/>
      <c r="H72" s="211"/>
      <c r="I72" s="212">
        <f>D64+D83-I71</f>
        <v>312.19604278550003</v>
      </c>
      <c r="J72" s="213"/>
      <c r="K72" s="208">
        <f>[1]Report_Actual_RTD!BC102</f>
        <v>49.85</v>
      </c>
      <c r="L72" s="208" t="str">
        <f>MID([1]Report_Actual_RTD!BA102,7,7)</f>
        <v>06.00</v>
      </c>
      <c r="M72" s="208">
        <f>[1]Report_Actual_RTD!BD102</f>
        <v>0</v>
      </c>
      <c r="N72" s="208">
        <f>[1]Report_Actual_RTD!BF102</f>
        <v>6.6599999999999966</v>
      </c>
      <c r="O72" s="209">
        <f>[1]Report_Actual_RTD!BG102</f>
        <v>50.12</v>
      </c>
      <c r="P72" s="209" t="str">
        <f>MID([1]Report_Actual_RTD!BA101,7,7)</f>
        <v>10.00</v>
      </c>
      <c r="Q72" s="209">
        <f>[1]Report_Actual_RTD!BH102</f>
        <v>8.1800000000000068</v>
      </c>
      <c r="R72" s="209">
        <f>[1]Report_Actual_RTD!BJ102</f>
        <v>0</v>
      </c>
      <c r="S72" s="210">
        <f>I78</f>
        <v>50.010624999999997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105</v>
      </c>
      <c r="G73" s="211"/>
      <c r="H73" s="211"/>
      <c r="I73" s="212">
        <f>[1]Report_Actual_RTD!$E$101</f>
        <v>315.39300000000003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106</v>
      </c>
      <c r="G74" s="211"/>
      <c r="H74" s="211"/>
      <c r="I74" s="41">
        <f>I72-I73</f>
        <v>-3.1969572145000029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107</v>
      </c>
      <c r="G75" s="211"/>
      <c r="H75" s="211"/>
      <c r="I75" s="41" t="str">
        <f>ROUND([1]Report_Actual_RTD!Q106,2)&amp;" , "&amp;ROUND([1]Report_Actual_RTD!R106,2) &amp;" &amp; "&amp;ROUND([1]Report_Actual_RTD!AJ101,2)</f>
        <v>2.27 , 1.81 &amp; 2.79</v>
      </c>
      <c r="J75" s="214"/>
      <c r="N75" s="11" t="s">
        <v>108</v>
      </c>
      <c r="O75" s="194" t="s">
        <v>109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110</v>
      </c>
      <c r="G76" s="211"/>
      <c r="H76" s="211"/>
      <c r="I76" s="212">
        <f>'[1]Report_Daily Hrly Load Sheet '!$AB$71/100</f>
        <v>4.0333333333333332</v>
      </c>
      <c r="J76" s="214"/>
      <c r="N76" s="11" t="s">
        <v>111</v>
      </c>
      <c r="O76" s="194" t="s">
        <v>112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113</v>
      </c>
      <c r="G77" s="211"/>
      <c r="H77" s="211"/>
      <c r="I77" s="41">
        <f>I73+I76</f>
        <v>319.42633333333339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50.12 at 10.00 Hrs, Min.Freq. 49.85 at 06.00 Hrs)</v>
      </c>
      <c r="G78" s="215"/>
      <c r="H78" s="154"/>
      <c r="I78" s="41">
        <f>[1]Report_Actual_RTD!$C$101</f>
        <v>50.010624999999997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10.00 Hrs.) </v>
      </c>
      <c r="G79" s="211"/>
      <c r="H79" s="211"/>
      <c r="I79" s="217">
        <f>[1]Report_Actual_RTD!$B$104</f>
        <v>1489.5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04.45 Hrs.) </v>
      </c>
      <c r="G80" s="211"/>
      <c r="H80" s="211"/>
      <c r="I80" s="217">
        <f>[1]Report_Actual_RTD!$B$106</f>
        <v>1097.6600000000001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114</v>
      </c>
      <c r="G81" s="153" t="s">
        <v>115</v>
      </c>
      <c r="H81" s="215"/>
      <c r="I81" s="41">
        <f>'[1]Surrendered Energy'!BD105</f>
        <v>13.730990499999997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0.81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0.80879049749999998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116</v>
      </c>
      <c r="C83" s="197">
        <f>SUM(C66:C82)</f>
        <v>12.526725000000001</v>
      </c>
      <c r="D83" s="227">
        <f>SUM(D66:D82)</f>
        <v>12.153428594999999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94.1 Lacs,  Avg. Rate: 8.85)</v>
      </c>
      <c r="H83" s="231"/>
      <c r="I83" s="171">
        <f>I81+I82</f>
        <v>14.539780997499998</v>
      </c>
      <c r="J83" s="225"/>
    </row>
    <row r="84" spans="1:19" ht="23.4" customHeight="1" thickBot="1">
      <c r="A84" s="204">
        <v>21</v>
      </c>
      <c r="B84" s="226" t="s">
        <v>117</v>
      </c>
      <c r="C84" s="197"/>
      <c r="D84" s="227">
        <f>'[1]Form-4B URS_booked'!BC105</f>
        <v>0.60367053500000012</v>
      </c>
      <c r="E84" s="232"/>
      <c r="F84" s="233" t="s">
        <v>118</v>
      </c>
      <c r="G84" s="234"/>
      <c r="H84" s="234"/>
      <c r="I84" s="235">
        <f>'[1]Form-1_AnticipatedVsActual_BI'!I77</f>
        <v>217.21839</v>
      </c>
      <c r="J84" s="225"/>
    </row>
    <row r="85" spans="1:19" ht="22.95" customHeight="1">
      <c r="A85" s="204">
        <v>22</v>
      </c>
      <c r="B85" s="226" t="s">
        <v>119</v>
      </c>
      <c r="C85" s="197"/>
      <c r="D85" s="227">
        <f>D64-D84</f>
        <v>484.53034365550008</v>
      </c>
      <c r="E85" s="232"/>
      <c r="F85" s="236"/>
      <c r="G85" s="237"/>
      <c r="H85" s="237"/>
      <c r="I85" s="238"/>
      <c r="J85" s="225"/>
    </row>
    <row r="86" spans="1:19" ht="13.8" customHeight="1">
      <c r="A86" s="239" t="s">
        <v>120</v>
      </c>
      <c r="B86" s="240" t="s">
        <v>121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122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123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124</v>
      </c>
      <c r="C89" s="254"/>
      <c r="D89" s="254"/>
      <c r="E89" s="254"/>
      <c r="F89" s="256"/>
      <c r="G89" s="256"/>
      <c r="H89" s="257" t="s">
        <v>125</v>
      </c>
      <c r="I89" s="258"/>
    </row>
    <row r="90" spans="1:19" ht="16.8" customHeight="1" thickBot="1">
      <c r="A90" s="259"/>
      <c r="B90" s="260"/>
      <c r="C90" s="261"/>
      <c r="D90" s="261"/>
      <c r="E90" s="262"/>
      <c r="F90" s="263"/>
      <c r="G90" s="263"/>
      <c r="H90" s="264" t="s">
        <v>126</v>
      </c>
      <c r="I90" s="265"/>
    </row>
    <row r="91" spans="1:19" ht="16.8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127</v>
      </c>
      <c r="C112" s="288">
        <f>SUM(D47:D50)</f>
        <v>234.23380700000001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128</v>
      </c>
      <c r="C113" s="293">
        <f>D53</f>
        <v>349.44802798250004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129</v>
      </c>
      <c r="C114" s="293">
        <f>D55</f>
        <v>22.5456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130</v>
      </c>
      <c r="C115" s="293">
        <f>D58</f>
        <v>124.81124999999994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131</v>
      </c>
      <c r="C116" s="293">
        <f>D63</f>
        <v>-6.5021477920000024</v>
      </c>
      <c r="D116" s="294"/>
      <c r="F116" s="91"/>
      <c r="G116" s="91"/>
      <c r="H116" s="91"/>
      <c r="I116" s="11"/>
    </row>
    <row r="117" spans="1:10">
      <c r="A117" s="296" t="s">
        <v>132</v>
      </c>
      <c r="B117" s="297" t="s">
        <v>133</v>
      </c>
      <c r="C117" s="298"/>
      <c r="D117" s="299">
        <f>I74</f>
        <v>-3.1969572145000029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134</v>
      </c>
      <c r="C120" s="301" t="s">
        <v>135</v>
      </c>
      <c r="D120" s="300" t="s">
        <v>136</v>
      </c>
      <c r="E120" s="300" t="s">
        <v>137</v>
      </c>
    </row>
    <row r="121" spans="1:10">
      <c r="A121" s="11"/>
      <c r="B121" s="302">
        <f>D47+D48+D49+D50</f>
        <v>234.23380700000001</v>
      </c>
      <c r="C121" s="302">
        <f>$I$73</f>
        <v>315.39300000000003</v>
      </c>
      <c r="D121" s="303">
        <f>$I$79</f>
        <v>1489.5</v>
      </c>
      <c r="E121" s="302">
        <f>SUM(I58:I63)</f>
        <v>60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4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2021-07-09T19:51:23Z</dcterms:created>
  <dcterms:modified xsi:type="dcterms:W3CDTF">2021-07-09T19:51:32Z</dcterms:modified>
</cp:coreProperties>
</file>