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<sst xmlns="http://schemas.openxmlformats.org/spreadsheetml/2006/main" count="45" uniqueCount="29">
  <si>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</si>
  <si>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</si>
  <si>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</si>
  <si>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</si>
  <si>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</si>
  <si>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</si>
  <si>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</si>
  <si>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</si>
  <si>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</si>
  <si>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</si>
  <si>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</si>
  <si>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</si>
  <si>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</si>
  <si>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</si>
  <si>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</si>
  <si>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</si>
  <si>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</si>
  <si>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</si>
  <si>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</si>
  <si>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</si>
  <si>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</si>
  <si>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</si>
  <si>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</si>
  <si>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</si>
  <si>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</si>
  <si>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</si>
  <si>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</si>
  <si>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</si>
  <si>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Week-29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</si>
</sst>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Normal="145" zoomScaleSheetLayoutView="100" workbookViewId="0">
      <selection activeCell="E23" sqref="E23"/>
    </sheetView>
  </sheetViews>
  <sheetFormatPr defaultRowHeight="15"/>
  <cols>
    <col min="2" max="2" width="9.140625" style="1"/>
    <col min="3" max="3" width="16.5703125" style="2" customWidth="1"/>
    <col min="4" max="5" width="12.42578125" style="10" customWidth="1"/>
    <col min="6" max="6" width="13.42578125" customWidth="1"/>
    <col min="7" max="7" width="17.28515625" bestFit="1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0" t="s">
        <v>15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3"/>
      <c r="M1" s="1"/>
      <c r="N1" s="1"/>
      <c r="O1" s="1"/>
    </row>
    <row r="2" spans="1:15" s="1" customFormat="1" ht="20.25">
      <c r="A2" s="46" t="s">
        <v>28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29.25" customHeight="1">
      <c r="A3" s="54" t="s">
        <v>10</v>
      </c>
      <c r="B3" s="51" t="s">
        <v>16</v>
      </c>
      <c r="C3" s="53" t="s">
        <v>4</v>
      </c>
      <c r="D3" s="57" t="s">
        <v>12</v>
      </c>
      <c r="E3" s="57" t="s">
        <v>11</v>
      </c>
      <c r="F3" s="59" t="s">
        <v>14</v>
      </c>
      <c r="G3" s="59" t="s">
        <v>13</v>
      </c>
      <c r="H3" s="50" t="s">
        <v>26</v>
      </c>
      <c r="I3" s="50"/>
      <c r="J3" s="50" t="s">
        <v>3</v>
      </c>
      <c r="K3" s="50"/>
      <c r="L3" s="38" t="s">
        <v>0</v>
      </c>
    </row>
    <row r="4" spans="1:15" s="1" customFormat="1" ht="18" customHeight="1">
      <c r="A4" s="55"/>
      <c r="B4" s="50"/>
      <c r="C4" s="56"/>
      <c r="D4" s="58"/>
      <c r="E4" s="58"/>
      <c r="F4" s="50"/>
      <c r="G4" s="50"/>
      <c r="H4" s="3" t="s">
        <v>23</v>
      </c>
      <c r="I4" s="4" t="s">
        <v>24</v>
      </c>
      <c r="J4" s="3" t="s">
        <v>2</v>
      </c>
      <c r="K4" s="4" t="s">
        <v>24</v>
      </c>
      <c r="L4" s="39"/>
    </row>
    <row r="5" spans="1:15" s="1" customFormat="1" ht="18" customHeight="1">
      <c r="A5" s="15"/>
      <c r="B5" s="52" t="str">
        <f>A2</f>
        <v>Week-29</v>
      </c>
      <c r="C5" s="73">
        <v>44116</v>
      </c>
      <c r="D5" s="2">
        <v>1290.3</v>
      </c>
      <c r="E5" s="8">
        <v>-113.8</v>
      </c>
      <c r="F5" s="7">
        <f>E5*150</f>
        <v>-17070</v>
      </c>
      <c r="G5" s="7">
        <f>D5*-150</f>
        <v>-193545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53"/>
      <c r="C6" s="73">
        <v>44117</v>
      </c>
      <c r="D6" s="8">
        <v>1684.4</v>
      </c>
      <c r="E6" s="8">
        <v>-99.6</v>
      </c>
      <c r="F6" s="7">
        <f t="shared" ref="F6:F11" si="0">E6*150</f>
        <v>-14940</v>
      </c>
      <c r="G6" s="7">
        <f t="shared" ref="G6:G11" si="1">D6*-150</f>
        <v>-252660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53"/>
      <c r="C7" s="73">
        <v>44118</v>
      </c>
      <c r="D7" s="8">
        <v>1570.8</v>
      </c>
      <c r="E7" s="8">
        <v>-128</v>
      </c>
      <c r="F7" s="7">
        <f t="shared" si="0"/>
        <v>-19200</v>
      </c>
      <c r="G7" s="7">
        <f t="shared" si="1"/>
        <v>-235620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53"/>
      <c r="C8" s="73">
        <v>44119</v>
      </c>
      <c r="D8" s="8">
        <v>1745.1</v>
      </c>
      <c r="E8" s="8">
        <v>-116.7</v>
      </c>
      <c r="F8" s="7">
        <f t="shared" si="0"/>
        <v>-17505</v>
      </c>
      <c r="G8" s="7">
        <f t="shared" si="1"/>
        <v>-261765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53"/>
      <c r="C9" s="73">
        <v>44120</v>
      </c>
      <c r="D9" s="8">
        <v>1454.8</v>
      </c>
      <c r="E9" s="8">
        <v>-101.6</v>
      </c>
      <c r="F9" s="7">
        <f t="shared" si="0"/>
        <v>-15240</v>
      </c>
      <c r="G9" s="7">
        <f t="shared" si="1"/>
        <v>-218220</v>
      </c>
      <c r="H9" s="60"/>
      <c r="I9" s="60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53"/>
      <c r="C10" s="73">
        <v>44121</v>
      </c>
      <c r="D10" s="8">
        <v>1791.3</v>
      </c>
      <c r="E10" s="8">
        <v>-59.5</v>
      </c>
      <c r="F10" s="7">
        <f t="shared" si="0"/>
        <v>-8925</v>
      </c>
      <c r="G10" s="7">
        <f t="shared" si="1"/>
        <v>-268695</v>
      </c>
      <c r="H10" s="61"/>
      <c r="I10" s="61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53"/>
      <c r="C11" s="73">
        <v>44122</v>
      </c>
      <c r="D11" s="27">
        <v>1591</v>
      </c>
      <c r="E11" s="27">
        <v>-68.3</v>
      </c>
      <c r="F11" s="28">
        <f t="shared" si="0"/>
        <v>-10245</v>
      </c>
      <c r="G11" s="28">
        <f t="shared" si="1"/>
        <v>-238650</v>
      </c>
      <c r="H11" s="62"/>
      <c r="I11" s="62"/>
      <c r="J11" s="17" t="s">
        <v>25</v>
      </c>
      <c r="K11" s="17" t="s">
        <v>25</v>
      </c>
      <c r="L11" s="29"/>
      <c r="M11" s="1"/>
    </row>
    <row r="12" spans="1:15" ht="15.75" thickBot="1">
      <c r="A12" s="44" t="s">
        <v>1</v>
      </c>
      <c r="B12" s="45"/>
      <c r="C12" s="45"/>
      <c r="D12" s="30">
        <f>SUM(D5:D11)</f>
        <v>11127.7</v>
      </c>
      <c r="E12" s="30">
        <f>SUM(E5:E11)</f>
        <v>-687.49999999999989</v>
      </c>
      <c r="F12" s="30">
        <f>SUM(F5:F11)</f>
        <v>-103125</v>
      </c>
      <c r="G12" s="30">
        <f>SUM(G5:G11)</f>
        <v>-1669155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67" t="s">
        <v>21</v>
      </c>
      <c r="B13" s="68"/>
      <c r="C13" s="68"/>
      <c r="D13" s="33"/>
      <c r="E13" s="33"/>
      <c r="F13" s="71">
        <f>G12+F12</f>
        <v>-1772280</v>
      </c>
      <c r="G13" s="72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69" t="s">
        <v>17</v>
      </c>
      <c r="B15" s="70"/>
      <c r="C15" s="70"/>
      <c r="D15" s="70"/>
      <c r="E15" s="70"/>
      <c r="F15" s="70"/>
      <c r="G15" s="24">
        <v>320.38605000000001</v>
      </c>
      <c r="H15" s="5"/>
      <c r="I15" s="5"/>
      <c r="J15" s="5"/>
      <c r="K15" s="5"/>
      <c r="L15" s="5"/>
    </row>
    <row r="16" spans="1:15" s="1" customFormat="1">
      <c r="A16" s="63" t="s">
        <v>18</v>
      </c>
      <c r="B16" s="64"/>
      <c r="C16" s="64"/>
      <c r="D16" s="64"/>
      <c r="E16" s="64"/>
      <c r="F16" s="64"/>
      <c r="G16" s="25">
        <v>81.724950000000007</v>
      </c>
      <c r="H16" s="5"/>
      <c r="I16" s="5"/>
      <c r="J16" s="5"/>
      <c r="K16" s="5"/>
      <c r="L16" s="5"/>
    </row>
    <row r="17" spans="1:12" ht="15.75" customHeight="1">
      <c r="A17" s="65" t="s">
        <v>22</v>
      </c>
      <c r="B17" s="66"/>
      <c r="C17" s="66"/>
      <c r="D17" s="66"/>
      <c r="E17" s="66"/>
      <c r="F17" s="66"/>
      <c r="G17" s="35">
        <f>G16/G15*(F13)</f>
        <v>-452078.03019513492</v>
      </c>
      <c r="H17" s="5"/>
      <c r="I17" s="5"/>
      <c r="J17" s="5"/>
      <c r="K17" s="5"/>
      <c r="L17" s="5"/>
    </row>
    <row r="18" spans="1:12" s="1" customFormat="1" ht="15.75" customHeight="1" thickBot="1">
      <c r="A18" s="36" t="s">
        <v>27</v>
      </c>
      <c r="B18" s="37"/>
      <c r="C18" s="37"/>
      <c r="D18" s="37"/>
      <c r="E18" s="37"/>
      <c r="F18" s="37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Ankush Sharma</cp:lastModifiedBy>
  <cp:lastPrinted>2020-10-06T07:07:18Z</cp:lastPrinted>
  <dcterms:created xsi:type="dcterms:W3CDTF">2020-09-30T06:57:27Z</dcterms:created>
  <dcterms:modified xsi:type="dcterms:W3CDTF">2020-11-28T06:10:07Z</dcterms:modified>
</cp:coreProperties>
</file>